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18195" windowHeight="11820" tabRatio="918" activeTab="1"/>
  </bookViews>
  <sheets>
    <sheet name="표지" sheetId="1" r:id="rId1"/>
    <sheet name="예산총칙" sheetId="2" r:id="rId2"/>
    <sheet name="간지(수입의부)" sheetId="3" r:id="rId3"/>
    <sheet name="수입의 부 총괄" sheetId="4" r:id="rId4"/>
    <sheet name="간지(수입목별)" sheetId="5" r:id="rId5"/>
    <sheet name="수입의 부 목별" sheetId="6" r:id="rId6"/>
    <sheet name="간지(지출의부)" sheetId="7" r:id="rId7"/>
    <sheet name="지출의 부 총괄" sheetId="8" r:id="rId8"/>
    <sheet name="간지(지출목별)" sheetId="9" r:id="rId9"/>
    <sheet name="지출의 부 목별" sheetId="10" r:id="rId10"/>
  </sheets>
  <definedNames>
    <definedName name="_xlnm.Print_Area" localSheetId="3">'수입의 부 총괄'!$A$1:$H$117</definedName>
    <definedName name="_xlnm.Print_Area" localSheetId="9">'지출의 부 목별'!$A$1:$H$640</definedName>
    <definedName name="_xlnm.Print_Area" localSheetId="7">'지출의 부 총괄'!$A$1:$H$142</definedName>
    <definedName name="_xlnm.Print_Titles" localSheetId="5">'수입의 부 목별'!$4:$5</definedName>
    <definedName name="_xlnm.Print_Titles" localSheetId="3">'수입의 부 총괄'!$4:$5</definedName>
    <definedName name="_xlnm.Print_Titles" localSheetId="9">'지출의 부 목별'!$4:$5</definedName>
    <definedName name="_xlnm.Print_Titles" localSheetId="7">'지출의 부 총괄'!$4:$5</definedName>
  </definedNames>
  <calcPr fullCalcOnLoad="1"/>
</workbook>
</file>

<file path=xl/sharedStrings.xml><?xml version="1.0" encoding="utf-8"?>
<sst xmlns="http://schemas.openxmlformats.org/spreadsheetml/2006/main" count="1807" uniqueCount="934">
  <si>
    <t>관</t>
  </si>
  <si>
    <t>항</t>
  </si>
  <si>
    <t>목</t>
  </si>
  <si>
    <t>세목</t>
  </si>
  <si>
    <t>비고</t>
  </si>
  <si>
    <t>입</t>
  </si>
  <si>
    <t>투자자산수입</t>
  </si>
  <si>
    <t>유형자산매각대</t>
  </si>
  <si>
    <t>기타비유동자산처분</t>
  </si>
  <si>
    <t>기본금의조달</t>
  </si>
  <si>
    <t>(단위 : 천원)</t>
  </si>
  <si>
    <t>출</t>
  </si>
  <si>
    <t>(단위 : 원)</t>
  </si>
  <si>
    <t>무형자산취득지출</t>
  </si>
  <si>
    <t>기타비유동자산지출</t>
  </si>
  <si>
    <t>유형자산취득지출</t>
  </si>
  <si>
    <t>2013 예산</t>
  </si>
  <si>
    <t>증감액</t>
  </si>
  <si>
    <t>비고</t>
  </si>
  <si>
    <t>관</t>
  </si>
  <si>
    <t>항</t>
  </si>
  <si>
    <t>목</t>
  </si>
  <si>
    <t>세목</t>
  </si>
  <si>
    <t>무형자산매각대</t>
  </si>
  <si>
    <t>부채의차입</t>
  </si>
  <si>
    <t>(단위 : 천원)</t>
  </si>
  <si>
    <t>(1)수</t>
  </si>
  <si>
    <t>과     목</t>
  </si>
  <si>
    <t>기초의 자금</t>
  </si>
  <si>
    <t>자금수입예산총계</t>
  </si>
  <si>
    <t>세세목</t>
  </si>
  <si>
    <t>과    목</t>
  </si>
  <si>
    <t>산출내역</t>
  </si>
  <si>
    <t>세세목</t>
  </si>
  <si>
    <t>(1)지</t>
  </si>
  <si>
    <t>투자자산지출</t>
  </si>
  <si>
    <t>부채상환</t>
  </si>
  <si>
    <t>대학연구활동지원금유출액</t>
  </si>
  <si>
    <t>투자자산지출</t>
  </si>
  <si>
    <t>유형자산취득지출</t>
  </si>
  <si>
    <t>무형자산취득지출</t>
  </si>
  <si>
    <t>기타비유동자산지출</t>
  </si>
  <si>
    <t>부채상환</t>
  </si>
  <si>
    <t>기말의 자금</t>
  </si>
  <si>
    <t>자금지출예산총계</t>
  </si>
  <si>
    <t>자금수입예산총계</t>
  </si>
  <si>
    <t>퇴직급여충당금지출</t>
  </si>
  <si>
    <t>기타비유동부채지출</t>
  </si>
  <si>
    <t>기본금의반환</t>
  </si>
  <si>
    <t>기말의 자금</t>
  </si>
  <si>
    <t>단기매매금융자산매입지출</t>
  </si>
  <si>
    <t>선급금지출액</t>
  </si>
  <si>
    <t>선급비용지출액</t>
  </si>
  <si>
    <t>부가세대급금지출액</t>
  </si>
  <si>
    <t>미수금지출액</t>
  </si>
  <si>
    <t>기타당좌자산취득지출</t>
  </si>
  <si>
    <t>매입채무상환지출</t>
  </si>
  <si>
    <t>미지급금상환지출</t>
  </si>
  <si>
    <t>선수금반납지출</t>
  </si>
  <si>
    <t>퇴직급여충당금지출</t>
  </si>
  <si>
    <t>기타비유동부채지출</t>
  </si>
  <si>
    <t>기말의자금</t>
  </si>
  <si>
    <t>기초의 자금</t>
  </si>
  <si>
    <t>(1)지</t>
  </si>
  <si>
    <t>선급법인세지출액</t>
  </si>
  <si>
    <t>미수수익지출액</t>
  </si>
  <si>
    <t>[별지 제1호 서식]</t>
  </si>
  <si>
    <t>강원대학교 산학협력단</t>
  </si>
  <si>
    <t>제1조</t>
  </si>
  <si>
    <t>제2조</t>
  </si>
  <si>
    <t>제3조</t>
  </si>
  <si>
    <t>제4조</t>
  </si>
  <si>
    <t>예산의 산출내역 단위는 원으로 하며, 천원 단위로 절상한다.</t>
  </si>
  <si>
    <t>제5조</t>
  </si>
  <si>
    <t>수입․지출의 상세한 내용은 부속서류인 예산목별 명세서와 같다.</t>
  </si>
  <si>
    <t>제6조</t>
  </si>
  <si>
    <t>예산은 목적외 사용을 금하며, 각 사업이 적시 ․ 적기에 집행되도록 관리체제를 강화한다.</t>
  </si>
  <si>
    <t>산학협력수익</t>
  </si>
  <si>
    <t>연구수익</t>
  </si>
  <si>
    <t>정부연구수익</t>
  </si>
  <si>
    <t>산업체연구수익</t>
  </si>
  <si>
    <t>교육운영수익</t>
  </si>
  <si>
    <t>지식재산권수익</t>
  </si>
  <si>
    <t>지식재산권실시수익</t>
  </si>
  <si>
    <t>지식재산권양도수익</t>
  </si>
  <si>
    <t>설비자산사용료수익</t>
  </si>
  <si>
    <t>임대료수익</t>
  </si>
  <si>
    <t>기타산학협력수익</t>
  </si>
  <si>
    <t>지원금수익</t>
  </si>
  <si>
    <t>기타지원금수익</t>
  </si>
  <si>
    <t>간접비수익</t>
  </si>
  <si>
    <t>산학협력연구수익</t>
  </si>
  <si>
    <t>전입및기부금수익</t>
  </si>
  <si>
    <t>전입금수익</t>
  </si>
  <si>
    <t>학교법인전입금</t>
  </si>
  <si>
    <t>학교회계전입금</t>
  </si>
  <si>
    <t>학교기업전입금</t>
  </si>
  <si>
    <t>기타전입금</t>
  </si>
  <si>
    <t>기부금수익</t>
  </si>
  <si>
    <t>일반기부금</t>
  </si>
  <si>
    <t>지정기부금</t>
  </si>
  <si>
    <t>운영외수익</t>
  </si>
  <si>
    <t>이자수익</t>
  </si>
  <si>
    <t>배당금수익</t>
  </si>
  <si>
    <t>전기오류수정이익</t>
  </si>
  <si>
    <t>기타운영외수익</t>
  </si>
  <si>
    <t>운영활동자산부채변동</t>
  </si>
  <si>
    <t>유동자산</t>
  </si>
  <si>
    <t>단기매매금융자산매각</t>
  </si>
  <si>
    <t>매출채권회수</t>
  </si>
  <si>
    <t>미수금회수</t>
  </si>
  <si>
    <t>미수수익회수</t>
  </si>
  <si>
    <t>선급금회수</t>
  </si>
  <si>
    <t>선급비용회수</t>
  </si>
  <si>
    <t>선급법인세회수</t>
  </si>
  <si>
    <t>부가세대급금회수</t>
  </si>
  <si>
    <t>기타당좌자산회수</t>
  </si>
  <si>
    <t>유동부채</t>
  </si>
  <si>
    <t>매입채무입금</t>
  </si>
  <si>
    <t>미지급금입금</t>
  </si>
  <si>
    <t>선수금입금</t>
  </si>
  <si>
    <t>예수금입금</t>
  </si>
  <si>
    <t>제세예수금입금</t>
  </si>
  <si>
    <t>부가세예수금입금</t>
  </si>
  <si>
    <t>미지급비용입금</t>
  </si>
  <si>
    <t>선수수익입금</t>
  </si>
  <si>
    <t>기타유동부채입금</t>
  </si>
  <si>
    <t>투자자산처분</t>
  </si>
  <si>
    <t>장기금융상품인출</t>
  </si>
  <si>
    <t>장기투자금융자산매각</t>
  </si>
  <si>
    <t>출자금회수</t>
  </si>
  <si>
    <t>기타투자자산회수</t>
  </si>
  <si>
    <t>유형자산매각</t>
  </si>
  <si>
    <t>토지매각</t>
  </si>
  <si>
    <t>건물매각</t>
  </si>
  <si>
    <t>구축물매각</t>
  </si>
  <si>
    <t>기계기구매각</t>
  </si>
  <si>
    <t>집기비품매각</t>
  </si>
  <si>
    <t>차량운반구매각</t>
  </si>
  <si>
    <t>기타유형자산매각</t>
  </si>
  <si>
    <t>무형자산매각</t>
  </si>
  <si>
    <t>지식재산권매각</t>
  </si>
  <si>
    <t>기타무형자산매각</t>
  </si>
  <si>
    <t>기타비유동자산처분</t>
  </si>
  <si>
    <t>연구기금인출</t>
  </si>
  <si>
    <t>건축기금인출</t>
  </si>
  <si>
    <t>장학기금인출</t>
  </si>
  <si>
    <t>기타기금인출</t>
  </si>
  <si>
    <t>보증금회수</t>
  </si>
  <si>
    <t>부채의차입</t>
  </si>
  <si>
    <t>임대보증금증가</t>
  </si>
  <si>
    <t>기타비유동부채증가</t>
  </si>
  <si>
    <t>출연기본금증가</t>
  </si>
  <si>
    <t>법인일반회계출연기본금증가</t>
  </si>
  <si>
    <t>교비회계출연기본금증가</t>
  </si>
  <si>
    <t>학교기업회계출연기본금증가</t>
  </si>
  <si>
    <t>기타회계출연기본금증가</t>
  </si>
  <si>
    <t>운영활동으로인한현금유입액</t>
  </si>
  <si>
    <t>투자활동으로인한현금유입액</t>
  </si>
  <si>
    <t>재무활동으로인한현금유입액</t>
  </si>
  <si>
    <t>수탁교육운영수익</t>
  </si>
  <si>
    <t>직업훈련과정운영수익</t>
  </si>
  <si>
    <t>계약학과교육운영수익</t>
  </si>
  <si>
    <t>기타교육운영수익</t>
  </si>
  <si>
    <t>시설사용료수익</t>
  </si>
  <si>
    <t>장비대여수익</t>
  </si>
  <si>
    <t>토지임대수익</t>
  </si>
  <si>
    <t>건물임대수익</t>
  </si>
  <si>
    <t>보통예금이자수익</t>
  </si>
  <si>
    <t>정기예금이자수익</t>
  </si>
  <si>
    <t>MMF배당금수익</t>
  </si>
  <si>
    <t>MMT배당금수익</t>
  </si>
  <si>
    <t>산학협력수익선수수익입금</t>
  </si>
  <si>
    <t>지원금수익선수수익입금</t>
  </si>
  <si>
    <t>간접비수익선수수익입금</t>
  </si>
  <si>
    <t>기타수익선수수익입금</t>
  </si>
  <si>
    <t>장기정기예금인출</t>
  </si>
  <si>
    <t>기타장기금융상품인출</t>
  </si>
  <si>
    <t>장기보유채권매각</t>
  </si>
  <si>
    <t>장기보유주식매각</t>
  </si>
  <si>
    <t>기타장기투자금융자산매각</t>
  </si>
  <si>
    <t>학교기업출자금회수</t>
  </si>
  <si>
    <t>센터출자금회수</t>
  </si>
  <si>
    <t>엔젤투자출자금회수</t>
  </si>
  <si>
    <t>기타출자금회수</t>
  </si>
  <si>
    <t>건물부속설비매각</t>
  </si>
  <si>
    <t>실험실습장비매각</t>
  </si>
  <si>
    <t>비실험실습장비매각</t>
  </si>
  <si>
    <t>사무용집기비품매각</t>
  </si>
  <si>
    <t>교육용집기비품매각</t>
  </si>
  <si>
    <t>운영활동으로인한현금유입액</t>
  </si>
  <si>
    <t>투자활동으로인한현금유입액</t>
  </si>
  <si>
    <t>산학협력비</t>
  </si>
  <si>
    <t>산학협력연구비</t>
  </si>
  <si>
    <t>인건비</t>
  </si>
  <si>
    <t>학생인건비</t>
  </si>
  <si>
    <t>연구장비재료비</t>
  </si>
  <si>
    <t>연구활동비</t>
  </si>
  <si>
    <t>연구수당</t>
  </si>
  <si>
    <t>위탁연구개발비</t>
  </si>
  <si>
    <t>연구과제추진비</t>
  </si>
  <si>
    <t>교육운영비</t>
  </si>
  <si>
    <t>교육과정개발비</t>
  </si>
  <si>
    <t>장학금</t>
  </si>
  <si>
    <t>실험실습비</t>
  </si>
  <si>
    <t>기타교육운영비</t>
  </si>
  <si>
    <t>지식재산권비</t>
  </si>
  <si>
    <t>지식재산권실시양도비</t>
  </si>
  <si>
    <t>산학협력보상금</t>
  </si>
  <si>
    <t>학교시설사용료</t>
  </si>
  <si>
    <t>기타산학협력비</t>
  </si>
  <si>
    <t>지원금사업비</t>
  </si>
  <si>
    <t>연구비</t>
  </si>
  <si>
    <t>기타지원금사업비</t>
  </si>
  <si>
    <t>간접비사업비</t>
  </si>
  <si>
    <t>인력지원비</t>
  </si>
  <si>
    <t>연구능률성과급</t>
  </si>
  <si>
    <t>연구지원비</t>
  </si>
  <si>
    <t>기관공통지원경비</t>
  </si>
  <si>
    <t>사업단또는연구단운영비</t>
  </si>
  <si>
    <t>연구실안전관리비</t>
  </si>
  <si>
    <t>연구보안관리비</t>
  </si>
  <si>
    <t>연구윤리활동비</t>
  </si>
  <si>
    <t>연구개발준비금</t>
  </si>
  <si>
    <t>연구관련기반시설및장비운영</t>
  </si>
  <si>
    <t>성과활용지원비</t>
  </si>
  <si>
    <t>과학문화활동비</t>
  </si>
  <si>
    <t>지식재산권출원등록비</t>
  </si>
  <si>
    <t>기타지원비</t>
  </si>
  <si>
    <t>일반관리비</t>
  </si>
  <si>
    <t>일반제경비</t>
  </si>
  <si>
    <t>운영외비용</t>
  </si>
  <si>
    <t>전기오류수정손실</t>
  </si>
  <si>
    <t>기타운영외비용</t>
  </si>
  <si>
    <t>학교회계전출금</t>
  </si>
  <si>
    <t>비유동부채</t>
  </si>
  <si>
    <t>투자자산취득</t>
  </si>
  <si>
    <t>장기금융상품취득</t>
  </si>
  <si>
    <t>출자금투자</t>
  </si>
  <si>
    <t>기타투자자산투자</t>
  </si>
  <si>
    <t>유형자산취득</t>
  </si>
  <si>
    <t>토지취득</t>
  </si>
  <si>
    <t>건물취득</t>
  </si>
  <si>
    <t>구축물취득</t>
  </si>
  <si>
    <t>기계기구취득</t>
  </si>
  <si>
    <t>집기비품취득</t>
  </si>
  <si>
    <t>차량운반구취득</t>
  </si>
  <si>
    <t>건설중인자산취득</t>
  </si>
  <si>
    <t>기타유형자산취득</t>
  </si>
  <si>
    <t>무형자산취득</t>
  </si>
  <si>
    <t>지식재산권취득</t>
  </si>
  <si>
    <t>개발비취득</t>
  </si>
  <si>
    <t>기타무형자산취득</t>
  </si>
  <si>
    <t>기타비유동자산지출</t>
  </si>
  <si>
    <t>연구기금적립</t>
  </si>
  <si>
    <t>건축기금적립</t>
  </si>
  <si>
    <t>장학기금적립</t>
  </si>
  <si>
    <t>기타기금적립</t>
  </si>
  <si>
    <t>보증금지급</t>
  </si>
  <si>
    <t>기타비유동자산취득</t>
  </si>
  <si>
    <t>부채상환</t>
  </si>
  <si>
    <t>임대보증금감소</t>
  </si>
  <si>
    <t>기타비유동부채감소</t>
  </si>
  <si>
    <t>출연기본금감소</t>
  </si>
  <si>
    <t>법인일반회계출연기본금감소</t>
  </si>
  <si>
    <t>교비회계출연기본금감소</t>
  </si>
  <si>
    <t>학교기업회계출연기본금감소</t>
  </si>
  <si>
    <t>기타회계출연기본금감소</t>
  </si>
  <si>
    <t>운영활동으로인한현금유출액</t>
  </si>
  <si>
    <t>운영활동으로인한현금유출액</t>
  </si>
  <si>
    <t>투자활동으로인한현금유출액</t>
  </si>
  <si>
    <t>재무활동으로인한현금유출액</t>
  </si>
  <si>
    <t xml:space="preserve">수탁교육운영 인건비 </t>
  </si>
  <si>
    <t xml:space="preserve">직업훈련과정운영 인건비 </t>
  </si>
  <si>
    <t xml:space="preserve">계약학과교육운영 인건비 </t>
  </si>
  <si>
    <t xml:space="preserve">기타교육운영 인건비 </t>
  </si>
  <si>
    <t xml:space="preserve">수탁교육운영 교육과정개발비 </t>
  </si>
  <si>
    <t xml:space="preserve">직업훈련과정운영 교육과정개발비 </t>
  </si>
  <si>
    <t xml:space="preserve">계약학과교육운영 교육과정개발비 </t>
  </si>
  <si>
    <t xml:space="preserve">기타교육운영 교육과정개발비 </t>
  </si>
  <si>
    <t xml:space="preserve">수탁교육운영 장학금 </t>
  </si>
  <si>
    <t xml:space="preserve">직업훈련과정운영 장학금 </t>
  </si>
  <si>
    <t xml:space="preserve">계약학과교육운영 장학금 </t>
  </si>
  <si>
    <t xml:space="preserve">기타교육운영 장학금 </t>
  </si>
  <si>
    <t xml:space="preserve">수탁교육운영 실험실습비 </t>
  </si>
  <si>
    <t xml:space="preserve">직업훈련과정운영 실험실습비 </t>
  </si>
  <si>
    <t xml:space="preserve">계약학과교육운영 실험실습비 </t>
  </si>
  <si>
    <t xml:space="preserve">기타교육운영 실험실습비 </t>
  </si>
  <si>
    <t xml:space="preserve">수탁교육운영 기타교육운영비 </t>
  </si>
  <si>
    <t xml:space="preserve">직업훈련과정운영 기타교육운영비 </t>
  </si>
  <si>
    <t xml:space="preserve">계약학과교육운영 기타교육운영비 </t>
  </si>
  <si>
    <t xml:space="preserve">기타교육운영비 </t>
  </si>
  <si>
    <t>등록비</t>
  </si>
  <si>
    <t>출원비</t>
  </si>
  <si>
    <t>연차료</t>
  </si>
  <si>
    <t>보정비</t>
  </si>
  <si>
    <t>양도및기타관리비</t>
  </si>
  <si>
    <t>자문및노하우보상금</t>
  </si>
  <si>
    <t>직무발명보상금</t>
  </si>
  <si>
    <t>유형학교자산사용료</t>
  </si>
  <si>
    <t>무형학교자산사용료</t>
  </si>
  <si>
    <t>산학협력인건비</t>
  </si>
  <si>
    <t>지원사업인건비</t>
  </si>
  <si>
    <t>산학협력일반제경비</t>
  </si>
  <si>
    <t>지원사업일반제경비</t>
  </si>
  <si>
    <t>산학협력수익선수수익지출</t>
  </si>
  <si>
    <t>지원금수익선수수익지출</t>
  </si>
  <si>
    <t>간접비수익선수수익지출</t>
  </si>
  <si>
    <t>기타수익선수수익지출</t>
  </si>
  <si>
    <t>장기정기예금취득</t>
  </si>
  <si>
    <t>기타장기금융상품취득</t>
  </si>
  <si>
    <t>장기보유채권취득</t>
  </si>
  <si>
    <t>장기보유주식취득</t>
  </si>
  <si>
    <t>기타장기투자금융자산취득</t>
  </si>
  <si>
    <t>학교기업출자금투자</t>
  </si>
  <si>
    <t>센터출자금투자</t>
  </si>
  <si>
    <t>엔젤투자출자금투자</t>
  </si>
  <si>
    <t>기타출자금투자</t>
  </si>
  <si>
    <t>건물부속설비취득</t>
  </si>
  <si>
    <t>실험실습장비취득</t>
  </si>
  <si>
    <t>비실험실습장비취득</t>
  </si>
  <si>
    <t>사무용집기비품취득</t>
  </si>
  <si>
    <t>교육용집기비품취득</t>
  </si>
  <si>
    <t>투자활동으로인한현금유출액</t>
  </si>
  <si>
    <t>1. 선급법인세 2012년도분 환급세액(이자수익 × 14%)</t>
  </si>
  <si>
    <t>직접비 기초의 자금</t>
  </si>
  <si>
    <t>간접비 기초의 자금</t>
  </si>
  <si>
    <t>직접비 기말의 자금</t>
  </si>
  <si>
    <t>1. 연구비 이월액</t>
  </si>
  <si>
    <t>2. 국책사업 사업비 이월액</t>
  </si>
  <si>
    <t>3. 기술이전 사업비 및 적립금 이월액</t>
  </si>
  <si>
    <t>수입의 부 현금예산서</t>
  </si>
  <si>
    <t>지출의 부 현금예산서</t>
  </si>
  <si>
    <t>2. 홍천건강의료기기 연구센터 설비사용료 1,000,000원 × 70건</t>
  </si>
  <si>
    <t>1. 횡성산학협력센터 설비 사용료 1,000,000원 × 80건</t>
  </si>
  <si>
    <t>3. 기타 연구소 설비사용료 1,000,000원 × 350건</t>
  </si>
  <si>
    <t>기타이자수익</t>
  </si>
  <si>
    <t>기타배당금수익</t>
  </si>
  <si>
    <t>기술이전</t>
  </si>
  <si>
    <t>기술이전</t>
  </si>
  <si>
    <t>기성회</t>
  </si>
  <si>
    <t>단기매매금융자산매입지출</t>
  </si>
  <si>
    <t>기타당좌자산취득지출</t>
  </si>
  <si>
    <t>매입채무상환지출</t>
  </si>
  <si>
    <t>미지급금상환지출</t>
  </si>
  <si>
    <t>선수금반납지출</t>
  </si>
  <si>
    <t>선수금반납지출</t>
  </si>
  <si>
    <t>수입의 부 목별 예산 명세서</t>
  </si>
  <si>
    <t>지출의 부 목별 예산 명세서</t>
  </si>
  <si>
    <t>1. 지식재산권 양도수익 1,000,000원 × 215건</t>
  </si>
  <si>
    <t>1. 횡성산학협력센터 설비운영비 80,000,000원 × 1식</t>
  </si>
  <si>
    <t>2. 홍천건강의료기기연구센터 설비운영비 70,000,000원 × 1식</t>
  </si>
  <si>
    <t>3. 연구소 설비운영비 350,000,000원 × 1식</t>
  </si>
  <si>
    <t>설비자산</t>
  </si>
  <si>
    <t>설비자산</t>
  </si>
  <si>
    <t>기성회</t>
  </si>
  <si>
    <t>연구지원비</t>
  </si>
  <si>
    <t>행정지원비</t>
  </si>
  <si>
    <t>행정지원인력인건비</t>
  </si>
  <si>
    <t>연구지원인력인건비</t>
  </si>
  <si>
    <t>연구자연구능률성과급</t>
  </si>
  <si>
    <t>지원인력능률성과급</t>
  </si>
  <si>
    <t xml:space="preserve">1. 연구비 반납금(외부연구지원금의 0.5%) </t>
  </si>
  <si>
    <t>4. 퇴직적립액</t>
  </si>
  <si>
    <t>기타운영외수익</t>
  </si>
  <si>
    <t>설비자산사용료수익</t>
  </si>
  <si>
    <t>예수금지출</t>
  </si>
  <si>
    <t>제세예수금지출</t>
  </si>
  <si>
    <t>부가세예수금지출</t>
  </si>
  <si>
    <t>미지급비용지출</t>
  </si>
  <si>
    <t>선수수익지출</t>
  </si>
  <si>
    <t>기타유동부채지출</t>
  </si>
  <si>
    <t>예수금지출</t>
  </si>
  <si>
    <t>제세예수금지출</t>
  </si>
  <si>
    <t>부가세예수금지출</t>
  </si>
  <si>
    <t>미지급비용지출</t>
  </si>
  <si>
    <t>선수수익지출</t>
  </si>
  <si>
    <t>기타유동부채지출</t>
  </si>
  <si>
    <t>선급금지출</t>
  </si>
  <si>
    <t>선급비용지출</t>
  </si>
  <si>
    <t>선급법인세지출</t>
  </si>
  <si>
    <t>선급법인세지출</t>
  </si>
  <si>
    <t>부가세대급금지출</t>
  </si>
  <si>
    <t>미수금지출</t>
  </si>
  <si>
    <t>미수수익지출</t>
  </si>
  <si>
    <t>미수수익지출</t>
  </si>
  <si>
    <t>4. 비전임 산학협력중점교수 4대보험료 총급여 × 9.7%</t>
  </si>
  <si>
    <t>사업단또는연구단운영비</t>
  </si>
  <si>
    <t>연구실안전관리비</t>
  </si>
  <si>
    <t>연구보안관리비</t>
  </si>
  <si>
    <t>연구윤리활동비</t>
  </si>
  <si>
    <t>연구개발준비금</t>
  </si>
  <si>
    <t>연구기반시설및장비운영비유출액</t>
  </si>
  <si>
    <t>과학문화활동비</t>
  </si>
  <si>
    <t>기타지원비</t>
  </si>
  <si>
    <t>예산편성의 기본방침은 대학, 산업체, 연구소, 정부·지자체간의 연계와 산학협력을 바탕으로 지식·기술의 혁신과 발전하는 과학기술에 대응하는 교육의 질적 향상을 기본으로 세계화·정보화 시대에 맞는 교육 혁신과 신산학협력 체제로의 개편 등을 통한 대학 경쟁력 제고를 강화하는데 있다.</t>
  </si>
  <si>
    <t>5. 예비비</t>
  </si>
  <si>
    <t>주요사업으로는 산학협력계약을 체결․이행하는 산학협력단을 통하여 산학협력 관련 정부재정사업, 협력연구소, 창업보육센터 등에 대한 종합관리와 지적재산권의 취득 및 관리, 기술 이전 및 사업화 촉진 등이 차질 없이 추진될 수 있도록 한다.</t>
  </si>
  <si>
    <t>1. 연구개발능률성과급 3,000,000,000원 × 20%, 3,400,000,000원 × 10%</t>
  </si>
  <si>
    <t>3. 산학협력단 직원 4대보험료 총급여 × 9.7%</t>
  </si>
  <si>
    <t>2. 산학협력단 직원 시간외수당 7,500원 × 32명 × 12월 × 30시간</t>
  </si>
  <si>
    <t>12. 연구자교육 강사수당 800,000원 × 2회, 현수막 400,000원</t>
  </si>
  <si>
    <t>7. 장비도입심의위원회 수당 100,000원 × 5명 × 2회</t>
  </si>
  <si>
    <t>2. 보고서 제작비용 500,000원 × 10회</t>
  </si>
  <si>
    <t>1. 연구실 안전관리비 1,000,000원 × 2식</t>
  </si>
  <si>
    <t>5. 생물안전성위원회 운영보조 10,000,000원 × 1식</t>
  </si>
  <si>
    <t>4. 감사위원회 운영보조 5,000,000원 × 1식</t>
  </si>
  <si>
    <t>10. 학(예)술 행사개최경비 지원 1,000,000원 × 100건</t>
  </si>
  <si>
    <t>5. 우수직원 포상 500,000원 × 1명</t>
  </si>
  <si>
    <t>2013 예산</t>
  </si>
  <si>
    <t>1. 지식재산권 실시수익 1,000,000원 × 605건</t>
  </si>
  <si>
    <t>1. 지식재산권 자문 1,000,000원 × 1,000건</t>
  </si>
  <si>
    <t>1. LINC사업비 5,441,000,000원 × 1식</t>
  </si>
  <si>
    <t>3.평생학습중심대학육성사업비 580,000,000원 × 1식</t>
  </si>
  <si>
    <t>2. 대학TLO역량강화지원사업 190,000,000원 × 1식</t>
  </si>
  <si>
    <t>4.농대미래전문농업경영인양성사업비 131,960,000원 × 1식</t>
  </si>
  <si>
    <t>5.국가근로장학금 50,000,000원 × 12월</t>
  </si>
  <si>
    <t>3. 신임교수연구비 25,000,000원 × 24명</t>
  </si>
  <si>
    <t>5. 스타논문상 50,000,000원 × 1편</t>
  </si>
  <si>
    <t>1. 삼성전자 STP 기부금 100,000,000원 × 1건</t>
  </si>
  <si>
    <t>2. 삼성전자 SST 기부금 100,000,000원 × 1건</t>
  </si>
  <si>
    <t>3. 삼성전자 SCSC 기부금 200,000,000원 × 1건</t>
  </si>
  <si>
    <t>1. 지식재산권 자문 수익 1,000,000,000원 × 80%</t>
  </si>
  <si>
    <t>1. 지식재산권 실시 및 양도 수익의 820,000,000원 × 70%</t>
  </si>
  <si>
    <t>간접비 기말의 자금</t>
  </si>
  <si>
    <t>5. 기타 사업 이월액</t>
  </si>
  <si>
    <t>6. 간접비 이월액</t>
  </si>
  <si>
    <t>1. LINC사업</t>
  </si>
  <si>
    <t>2. BK21플러스사업</t>
  </si>
  <si>
    <t>3. 평생학습중심대학육성사업</t>
  </si>
  <si>
    <t>4. 농대미래전문농업경영인양성사업</t>
  </si>
  <si>
    <t>2014 예산</t>
  </si>
  <si>
    <t>1. 보통예금 평잔 10,000,000,000원 × 이자율 0.1%</t>
  </si>
  <si>
    <t>1. 정기예금 평잔 20,000,000,000원 × 이자율 2.5%</t>
  </si>
  <si>
    <t>1. MMT 평잔 5,000,000,000원 × 이자율 2.0%</t>
  </si>
  <si>
    <t>1. 국가근로장학금</t>
  </si>
  <si>
    <t>1. 학교기업 및 지점 회계처리 선진화 사업 3,000,000원 × 5곳</t>
  </si>
  <si>
    <t>1. 산학협력단 회계시스템 구축 270,000,000원 × 1식</t>
  </si>
  <si>
    <t>2014년 현 금 예 산 서</t>
  </si>
  <si>
    <t>(2014. 01. 01 부터 2014. 12. 31 까지)</t>
  </si>
  <si>
    <t>9. 상표심의위원회</t>
  </si>
  <si>
    <t>1. 대학기본경비 지원(공공요금)</t>
  </si>
  <si>
    <t>2. 대학기본경비 지원(연료비)</t>
  </si>
  <si>
    <t>3. 대학기본경비 지원(위탁사업비)</t>
  </si>
  <si>
    <t>5. 2013학년도분 학교지원금(강사료지원 30,000,000원 × 1식)</t>
  </si>
  <si>
    <t>6. 2013학년도분 학교지원금(우수연구교수 연구활동공간 지원 1,000,000원 × 10명)</t>
  </si>
  <si>
    <t>4. 2013학년도분 학교지원금(연구종사자 보험 50,000,000원 × 1식)</t>
  </si>
  <si>
    <t>2014년 지출의 부 목별 예산 명세서</t>
  </si>
  <si>
    <t>2014 예산</t>
  </si>
  <si>
    <t>2014년 수입의 부 목별 예산 명세서</t>
  </si>
  <si>
    <t>2014 회계연도 현금예산 총칙</t>
  </si>
  <si>
    <t>2014회계연도 현금예산서</t>
  </si>
  <si>
    <t>1. 2014년도 이자수익 원천징수세액(이자수익 × 14%)</t>
  </si>
  <si>
    <t>1. 대가성 있는 민간 연구비 55,000,000원 × 100건</t>
  </si>
  <si>
    <t>2.BK21플러스사업비 1,945,168,000원 × 1식</t>
  </si>
  <si>
    <t>지원금</t>
  </si>
  <si>
    <t>1.창업지원단사업비 1,400,000,000원 × 1식</t>
  </si>
  <si>
    <t>4. 전임교원 교내연구비 지원사업 3,000,000원 × 500명</t>
  </si>
  <si>
    <t>6. 국책사업 대응투자 50,000,000원 × 28건</t>
  </si>
  <si>
    <t>2. 학교기업 지원사업(BR미디어프로덕션) 75,000,000원 × 1식</t>
  </si>
  <si>
    <t>3. 강원지역환경기술개발센터 지원사업 40,000,000원 × 1식</t>
  </si>
  <si>
    <t>4. 공학교육혁신센터 지원사업 20,000,000원 × 1식</t>
  </si>
  <si>
    <t>5. 2기 TLO 지원사업(교비대응) 200,000,000원 × 1식</t>
  </si>
  <si>
    <t>6. 석유가스지질조사탐사인력양성사업 지원사업 30,000,000원 × 1식</t>
  </si>
  <si>
    <t>7. 글로벌무역전문가양성사업(GTEP) 지원사업 30,000,000원 × 1식</t>
  </si>
  <si>
    <t>8. 백합수출연구사업단 지원사업 2,000,000원 × 1식</t>
  </si>
  <si>
    <t>9. 수목진단센터 지원사업 15,000,000원 × 1식</t>
  </si>
  <si>
    <t>10. 리더연구자지원사업(창의적연구지원사업) 50,000,000원 × 1식</t>
  </si>
  <si>
    <t>13. 여학생공학교육선도대학 지원사업 18,000,000원 × 1식</t>
  </si>
  <si>
    <t>14. 양구민들레 컨버전스사업 지원사업 10,000,000원 × 1식</t>
  </si>
  <si>
    <t>2. 국외 연구인력 초빙지원 8,140,000원 × 10명</t>
  </si>
  <si>
    <t>1. 연구원 4대보험 기관부담금 2,500,000원 × 100명</t>
  </si>
  <si>
    <t>5. 산학협력단 직원 퇴직급여 3,600,000원 × 36명</t>
  </si>
  <si>
    <t>1. 산학협력단 직원 인건비 32,135,000원 × 32명</t>
  </si>
  <si>
    <t>4. 산학협력단 직원 성과장려금 2,360,000원 × 36명 × 1회</t>
  </si>
  <si>
    <t>8. 지식재산권(교원창업) 심의위원회 수당 100,000원 × 10명 × 2회</t>
  </si>
  <si>
    <t>대학연구활동지원금</t>
  </si>
  <si>
    <t>지식재산권출원등록비</t>
  </si>
  <si>
    <r>
      <t>2. 산학협력단 회계감사 20,000,000원 ×</t>
    </r>
    <r>
      <rPr>
        <b/>
        <sz val="14"/>
        <rFont val="굴림체"/>
        <family val="3"/>
      </rPr>
      <t xml:space="preserve"> </t>
    </r>
    <r>
      <rPr>
        <sz val="14"/>
        <rFont val="굴림체"/>
        <family val="3"/>
      </rPr>
      <t>1회</t>
    </r>
  </si>
  <si>
    <t>기술이전수익</t>
  </si>
  <si>
    <t>2. 전기 발생 이자 반납금</t>
  </si>
  <si>
    <t>3. 연구비 부정집행 반환금</t>
  </si>
  <si>
    <t xml:space="preserve">4. 간접비 반납금(외부연구지원금 간접비 수입의 0.5%) </t>
  </si>
  <si>
    <t>1. 태백관 공사비 250,000,000원 × 1식</t>
  </si>
  <si>
    <t>2. 문서고 설치 20,000,000원 × 1식</t>
  </si>
  <si>
    <t>1. 컴퓨터 등 전산비품 및 가구 구입 1,000,000원 × 60건</t>
  </si>
  <si>
    <t>11. 지역혁신센터(RIC) 지원사업 70,000,000원 × 1식</t>
  </si>
  <si>
    <t>12. IT융합고급인력과정 지원사업 88,000,000원 × 1식</t>
  </si>
  <si>
    <t>15. LINC사업 지원사업(교비대응) 250,000,000원 × 1식</t>
  </si>
  <si>
    <t>16. 창업선도대학 육성사업 지원사업 125,000,000원 × 1식</t>
  </si>
  <si>
    <t>17. 국제개발협력사업 지원사업 85,000,000원 × 1식</t>
  </si>
  <si>
    <t>18. 양구민들레 컨버전스 산업체계 구축사업 10,000,000원 × 1식</t>
  </si>
  <si>
    <t>19. 인문한국지원사업 21,000,000원 × 1식</t>
  </si>
  <si>
    <t>20. 과학영재교육원 지원사업 17,000,000원 × 1식</t>
  </si>
  <si>
    <t>21. 의학영재교육원 지원사업 20,000,000원 × 1식</t>
  </si>
  <si>
    <t>22. 체육영재교육원 지원사업 15,000,000원 × 1식</t>
  </si>
  <si>
    <t>23. 신규선정사업 대응자금 10,000,000원  × 17건</t>
  </si>
  <si>
    <t>24. TLO사업비 190,000,000원 × 1식</t>
  </si>
  <si>
    <t>기부금</t>
  </si>
  <si>
    <t>25. 창업지원단 1,400,000,000원 × 1식</t>
  </si>
  <si>
    <t>26. 삼성기부금 사업 385,000,000원 × 1식</t>
  </si>
  <si>
    <t>3. 비전임 산학협력중점교수 인건비 15,000,000원 × 10명</t>
  </si>
  <si>
    <t>5. 전문기술지원인력 지원 1,000,000원 × 48명</t>
  </si>
  <si>
    <t xml:space="preserve">1. 우수연구자 종합 건강검진 지원 600,000원 × 120명 </t>
  </si>
  <si>
    <t>2. 공무택시 운영 4,00,000원 × 12개월, 기사여비 50,000원 × 100회</t>
  </si>
  <si>
    <t>3. 연구자 종합소득세 신고 지원 100,000원 × 62명</t>
  </si>
  <si>
    <t>4. 연구노트 제작비 7,000원 × 500권</t>
  </si>
  <si>
    <t>5. 학술연구비관리철 바인더 구입 10,000원 × 500개 × 1종</t>
  </si>
  <si>
    <t>6. 각종 심의 및 평가 관련 위원회 수당 100,000원 × 5명 × 2회</t>
  </si>
  <si>
    <t>10. 연구비 자체 감사 수당 반원 수당 100,000원 × 7명, 출장비 100,000원 × 3명</t>
  </si>
  <si>
    <t>11. 각종 연회비 2,000,000원 × 5건</t>
  </si>
  <si>
    <t>5. 홈페이지 유지보수 4,000,000원</t>
  </si>
  <si>
    <t>3. 산·학·연·관 협약(MOU) 체결 500,000원 × 6건</t>
  </si>
  <si>
    <t>4. 리서치 클러스터 1,000,000원 × 30건</t>
  </si>
  <si>
    <t>5. 산업원천기술개발사업 27,000,000원 × 1건</t>
  </si>
  <si>
    <t>1. 운영위원회 회의참석 수당 100,000원 × 10명 × 5회</t>
  </si>
  <si>
    <t>3. 직원 직무교육비 500,000원 × 10명 × 2회</t>
  </si>
  <si>
    <t>4. BK플러스사업 홈페이지 구축 10,000,000원 × 1식</t>
  </si>
  <si>
    <t>6. 여비 100,000원 × 10명 × 17회</t>
  </si>
  <si>
    <t>7. 일용인부 인건비 60,000원 × 2명 × 160일</t>
  </si>
  <si>
    <t>1. 신규 국책사업예비사업단지원 20,000,000원 × 1식</t>
  </si>
  <si>
    <t>2. 산·학·연·관 포럼 개최 1,000,000원 × 3건</t>
  </si>
  <si>
    <t>6. 인문한국지원사업 35,000,000원 × 1건</t>
  </si>
  <si>
    <t>7. 중소기업산학협력센터 100,000,000원 × 1식</t>
  </si>
  <si>
    <t>1. 동물실험윤리위원회 운영 보조 12,000,000원 × 1식</t>
  </si>
  <si>
    <t>2. 연구윤리위원회 운영 보조 10,000,000원 × 1식</t>
  </si>
  <si>
    <t>3. 생명윤리위원회 운영 보조 20,000,000원 × 1식</t>
  </si>
  <si>
    <t>1. 연구책임자 간접비 지원 사업(마일리지) 1,000,000원 × 300건</t>
  </si>
  <si>
    <t>2. 학술지 논문게재 지원금 500,000원 × 300건</t>
  </si>
  <si>
    <t>3. R&amp;D사업 공모과제 유치 신청 지원 800,000원 × 250건</t>
  </si>
  <si>
    <t>4. 박사후연구원 활용 지원 12,000,000원 × 78명</t>
  </si>
  <si>
    <t>5. 연구소장 보직수행경비 3,400,000원 × 40명</t>
  </si>
  <si>
    <t>6. 연구소평가경비 5,000,000원 × 1식</t>
  </si>
  <si>
    <t>7. 연구소 평가지원금 2,875,000원 × 40건</t>
  </si>
  <si>
    <t>8. 귀속연구소/학과 지원금 6,200,000,000원 × 15%</t>
  </si>
  <si>
    <t>9. 학술지 교정료 지원금 500,000원 × 180건</t>
  </si>
  <si>
    <t>11. 국제학술회의 참가경비 지원 1,000,000원 × 225건</t>
  </si>
  <si>
    <t>1. 산학협력확산 및 홍보비용 1,000,000원 × 2건</t>
  </si>
  <si>
    <t>2. 출원비 1,000,000원 × 250건</t>
  </si>
  <si>
    <t>4. 특허등록 보정비 400,000원 × 150건</t>
  </si>
  <si>
    <t>5. 양도비 1,250,000원 ×4회</t>
  </si>
  <si>
    <t>1. 등록비 1,000,000원 × 180건</t>
  </si>
  <si>
    <t>3. 연차료(연간관리비) 13,500,000원 × 4분기</t>
  </si>
  <si>
    <t>8. 행사 차재료 및 단장실 차재료 300,000원 × 12월</t>
  </si>
  <si>
    <t>9. 업무추진비 3,000,000원 × 12월</t>
  </si>
  <si>
    <t>11. 우편 및 택배요금 100,000원 × 12월</t>
  </si>
  <si>
    <t>12. 신문구독료 75,000원 × 12월</t>
  </si>
  <si>
    <t>13. 홍보기념품 구입 5,000,000원 × 3종</t>
  </si>
  <si>
    <t>16. 단과대학 파견 직원 사무용품구입 60,000원 × 12월</t>
  </si>
  <si>
    <t>18. 보직수행경비 (단장)1,200,000원×1명, (부단장)800,000원×1명, (과장)80,000원×2명</t>
  </si>
  <si>
    <t>3. 특근매식비 5,000원 × 5명 × 20일 × 12개월</t>
  </si>
  <si>
    <t>4. 산학협력단 직원 맞춤형복지 470,000원 × 36명</t>
  </si>
  <si>
    <t>6. 직원능력개발비(자기역량강화지원비) 220,000원 × 10명 × 3월</t>
  </si>
  <si>
    <t>7. 산학협력단 체육행사, 워크숍 5,000,000원 × 1식</t>
  </si>
  <si>
    <t>10. e세로 사용 수수료 120,000원 × 12월</t>
  </si>
  <si>
    <t>14. 더존 회계프로그램 유지보수 9,000,000원 × 1식</t>
  </si>
  <si>
    <t>15. 사무용품구입 및 전산소모품 구입 2,000,000원 × 12월</t>
  </si>
  <si>
    <t>17. 전화 및 팩스요금 40,000원 × 12월 × 2명</t>
  </si>
  <si>
    <t>19. 과운영비 255,000원 × 12월 × 2과</t>
  </si>
  <si>
    <t>20. 산학협력단 직원 연차유급휴가 미사용수당 500,000원 × 30명</t>
  </si>
  <si>
    <t>21. 등기부등본 및 인감증명서 발급 1,000원 × 2종 × 50장 × 12월</t>
  </si>
  <si>
    <t>22. 행사개최비 500,000원 × 10회</t>
  </si>
  <si>
    <t>23. 도서구입비 50,000원 × 20종</t>
  </si>
  <si>
    <t>24. 보증보험료 100,000원 × 60건</t>
  </si>
  <si>
    <t>25. 인지세 및 수수료 10,000원 × 200건</t>
  </si>
  <si>
    <t>26. 축하화환 50,000원 × 20건</t>
  </si>
  <si>
    <t>27. 자격등록비 200,000원 × 5명</t>
  </si>
  <si>
    <t>28. 신용평가비 1,000,000원 × 1식</t>
  </si>
  <si>
    <t>29. 직무학습동아리 1,000,000원 × 4건</t>
  </si>
  <si>
    <t>31. 연말정산수수료 20,000원 × 250명</t>
  </si>
  <si>
    <t>30. 세미나참가비 1,000,000원 × 10건</t>
  </si>
  <si>
    <t>32. 사무실이전비용 7,000,000원 × 1식</t>
  </si>
  <si>
    <t>33. 소송비용 5,000,000원 × 2건</t>
  </si>
  <si>
    <t>3. 태백관 이전 리모델링 및 비품구입 1,000,000원 × 80건</t>
  </si>
  <si>
    <t>4. LINC사업</t>
  </si>
  <si>
    <t>연구(춘천)</t>
  </si>
  <si>
    <t>기술이전(춘천)</t>
  </si>
  <si>
    <t>지원금(춘천)</t>
  </si>
  <si>
    <t>기성회</t>
  </si>
  <si>
    <t>기성회(춘천)</t>
  </si>
  <si>
    <t>간접비(춘천)</t>
  </si>
  <si>
    <t>산업체(춘천)</t>
  </si>
  <si>
    <t>이자수익(춘천)</t>
  </si>
  <si>
    <t>이월금(춘천)</t>
  </si>
  <si>
    <t>연구(삼척)</t>
  </si>
  <si>
    <t>2. 대가성 있는 정부 연구비 33,700,000원×10건</t>
  </si>
  <si>
    <t>3. 대가성 있는 정부 연구비(산업체대응) 2,000,000원×4건</t>
  </si>
  <si>
    <t>1. 계약학과(관광) 산업체부담금</t>
  </si>
  <si>
    <t>계약학과(삼척)</t>
  </si>
  <si>
    <t>창보</t>
  </si>
  <si>
    <t>창보(삼척)</t>
  </si>
  <si>
    <t>유기농</t>
  </si>
  <si>
    <t>2. 유기가공식품컨설팅</t>
  </si>
  <si>
    <t>유기농(삼척)</t>
  </si>
  <si>
    <t>1. 공동부담금 963평×15,000원×12개월</t>
  </si>
  <si>
    <t>2. 입주기업 입주연장부담금</t>
  </si>
  <si>
    <t>창보(춘천)</t>
  </si>
  <si>
    <t>3. 창업보육센터 입주업체 임대수익 840,000원×10업체</t>
  </si>
  <si>
    <t>4. 창업보육센터 입주업체 임대수익 1,320,000원×8업체</t>
  </si>
  <si>
    <t>6. 이화학(미생물)분석료 150건×350,000</t>
  </si>
  <si>
    <t>3. 공시(품질인증)신규 120건 ×2,500,000</t>
  </si>
  <si>
    <t>4. 공시(품질인증)연장 40건×2,500,000</t>
  </si>
  <si>
    <t>5. 재배시험료 130건×2,000,000</t>
  </si>
  <si>
    <t>7. 농산물인증수수료 500건 × 250,000원</t>
  </si>
  <si>
    <t>8. 무항생제축산 20건 × 500,000원</t>
  </si>
  <si>
    <t>9. 재포장과정  15건 × 600,000원</t>
  </si>
  <si>
    <t>10. 잔류농약분석 750건 × 220,000원</t>
  </si>
  <si>
    <t>친환경안전성</t>
  </si>
  <si>
    <t>4. 강의실 사용료 200,000 ×7건</t>
  </si>
  <si>
    <t>춘천</t>
  </si>
  <si>
    <t>농업연구센터</t>
  </si>
  <si>
    <t>1. 설비 사용료 1,000,000원 ×15건</t>
  </si>
  <si>
    <t>정부연구수익</t>
  </si>
  <si>
    <t>계약학과</t>
  </si>
  <si>
    <t>6. 계약학과(관광학과) 학생부담금</t>
  </si>
  <si>
    <t>7. 계약학과(소방방재학과) 산업체부담금</t>
  </si>
  <si>
    <t>센터</t>
  </si>
  <si>
    <t>국가근로</t>
  </si>
  <si>
    <t>7. 신임교수 연구비 지원 사업</t>
  </si>
  <si>
    <t>8. 경영혁신센터 심포지엄 삼척시 보조금</t>
  </si>
  <si>
    <t>9. 경영혁신센터 심포지엄 산업체 보조금</t>
  </si>
  <si>
    <t>10. 산업통상자원부 지원 연구(교비대응) 30,000,000원×1건</t>
  </si>
  <si>
    <t>11. 유기농최고전문가과정 농림수산식품부 보조금</t>
  </si>
  <si>
    <t>12. 유기농최고전문가과정 자부담</t>
  </si>
  <si>
    <t>13. GAP 인증심사</t>
  </si>
  <si>
    <t>14. 농림수산식품부 GAP 운영 보조금</t>
  </si>
  <si>
    <t>15. 국가근로장학금</t>
  </si>
  <si>
    <t>16. 국책사업 대응 지원 40,000,000원×1식</t>
  </si>
  <si>
    <t>17. 학술행사 개최 지원 2,000,000원×10회</t>
  </si>
  <si>
    <t>18. 논문게재료 지원 500,000원×20명</t>
  </si>
  <si>
    <t>19. 공모과제 유치신청 지원 1,000,000원×10명</t>
  </si>
  <si>
    <t>20. 전임교원 기본연구비 3,000,000원×150명</t>
  </si>
  <si>
    <t>21. 스타논문상 50,000,000원×1건</t>
  </si>
  <si>
    <t>22. 창업보육센터 삼척시 보조금 30,000,000원×1식</t>
  </si>
  <si>
    <t>23. 창업보육센터 강원도 보조금 15,300,000원×1식</t>
  </si>
  <si>
    <t>24. 창업보육센터 중소기업청 보조금 40,000,000원×1식</t>
  </si>
  <si>
    <t>25. 강원대학교창업지원단 예비창업자 지원금 10,000,000원×1식</t>
  </si>
  <si>
    <t>기성회(삼척)</t>
  </si>
  <si>
    <t>센터(삼척)</t>
  </si>
  <si>
    <t>국가근로(삼척)</t>
  </si>
  <si>
    <t>26. 중기청 운영보조금</t>
  </si>
  <si>
    <t>27. 강원도 운영보조금</t>
  </si>
  <si>
    <t>28. 춘천시 운영보조금</t>
  </si>
  <si>
    <t>29. 춘천시 농업부 운영보조금</t>
  </si>
  <si>
    <t>30. 강원농업마이스터대학 협력비 20,000,000원 × 1식</t>
  </si>
  <si>
    <t>31. 귀속연구비 4,000,000 × 1식</t>
  </si>
  <si>
    <t>32. 지차체 협력사업비 6,000,000원 × 1식</t>
  </si>
  <si>
    <t>33. KOICA 수단 사업비 100,000,000원 × 1식</t>
  </si>
  <si>
    <t>34. KOICA 에티오피아사업 사업비 510,000,000원 × 1식</t>
  </si>
  <si>
    <t>35. KOICA 신규사업 350,000,000원 × 1식</t>
  </si>
  <si>
    <t>국제</t>
  </si>
  <si>
    <t>산학협력연구수익</t>
  </si>
  <si>
    <t>간접비(춘천)</t>
  </si>
  <si>
    <t>간접비(삼척)</t>
  </si>
  <si>
    <t>1. 계약학과(관광학과) 산업체부담금 간접비</t>
  </si>
  <si>
    <t>연구수익</t>
  </si>
  <si>
    <t>1. 계약학과 학생 및 산업체부담금 간접비</t>
  </si>
  <si>
    <t>1. 교내 신진교수연구 간접비수익</t>
  </si>
  <si>
    <t>4. 졸업기업 성공부담금 납부</t>
  </si>
  <si>
    <t>창보(춘천)</t>
  </si>
  <si>
    <t>이자수익(삼척)</t>
  </si>
  <si>
    <t>2. 보통예금 평잔 1,943,000,000원×0.1%</t>
  </si>
  <si>
    <t>3. 보통예금이자수익</t>
  </si>
  <si>
    <t>2. 정기예금 평잔 2,400,000,000원×2.8%</t>
  </si>
  <si>
    <t>3. 정기예금 평잔 651,000,000원×이자율 3.5%</t>
  </si>
  <si>
    <t>4. 보통예금 평잔 70,000,000원×이자율 0.5%</t>
  </si>
  <si>
    <t>5. 보통예금 평잔 40,000,000원 × 이자율 0.5%</t>
  </si>
  <si>
    <t>4. 정기예금 평잔 137,000,000원 × 이자율 3.5%</t>
  </si>
  <si>
    <t>이자수익(삼척)</t>
  </si>
  <si>
    <t>2. 2013년도 법인세 원천징수액 환급세액</t>
  </si>
  <si>
    <t>3. 선급법인세 2013년도분 환급세액(이자수익×14%)</t>
  </si>
  <si>
    <t>4. 선급법인세 2013년도분 환급세액(이자수익 × 14%)</t>
  </si>
  <si>
    <t>이월금(삼척)</t>
  </si>
  <si>
    <t>6. 간접연구경비 전기이월자금</t>
  </si>
  <si>
    <t>7. 연구비 전기이월자금</t>
  </si>
  <si>
    <t>8. 중소기업산학협력센터 전기이월자금</t>
  </si>
  <si>
    <t>9. 국제유기농림수산센터 전기이월자금</t>
  </si>
  <si>
    <t>10. 창업보육센터 전기이월자금</t>
  </si>
  <si>
    <t>11. 강원창업보육센터</t>
  </si>
  <si>
    <t>12. 친환경농산물안전성센터</t>
  </si>
  <si>
    <t>13. 친환경농업연구센터</t>
  </si>
  <si>
    <t>14. 국제농촌개발협력사업단</t>
  </si>
  <si>
    <t>15. 간접비 이월액</t>
  </si>
  <si>
    <t>인건비</t>
  </si>
  <si>
    <t>연구비(춘천)</t>
  </si>
  <si>
    <t>연구비(삼척)</t>
  </si>
  <si>
    <t>학생인건비</t>
  </si>
  <si>
    <t>연구장비재료비</t>
  </si>
  <si>
    <t>연구활동비</t>
  </si>
  <si>
    <t>연구수당</t>
  </si>
  <si>
    <t>위탁연구개발비</t>
  </si>
  <si>
    <t>연구과제추진비</t>
  </si>
  <si>
    <t>1. 계약학과 인건비</t>
  </si>
  <si>
    <t>1. 계약학과 장학금</t>
  </si>
  <si>
    <t>1. 계약학과 기타교육운영비</t>
  </si>
  <si>
    <t>5. 계약학과 인건비</t>
  </si>
  <si>
    <t>2.계약학과 장학금</t>
  </si>
  <si>
    <t>5.계약학과 기타교육운영비</t>
  </si>
  <si>
    <t>27. 경영혁신센터 심포지엄(삼척시보조금) 행사운영비</t>
  </si>
  <si>
    <t>28. 경영혁신센터 심포지엄(삼척시보조금) 수당</t>
  </si>
  <si>
    <t>29. 경영혁신센터 심포지엄(산업체보조금) 행사운영비</t>
  </si>
  <si>
    <t>30. 경영혁신센터 심포지엄(산업체보조금) 수당</t>
  </si>
  <si>
    <t>31. 유기농최고전문가과정 강사수당</t>
  </si>
  <si>
    <t>32. 유기농최고전문가과정 여비</t>
  </si>
  <si>
    <t>33. 유기농최고전문가과정 인쇄 및 교재제작</t>
  </si>
  <si>
    <t>34. 유기농최고전문가과정 관련 입학식 등 행사비용</t>
  </si>
  <si>
    <t>35. 유기농최고전문가과정 관련 제비용</t>
  </si>
  <si>
    <t>36. 국가근로장학금</t>
  </si>
  <si>
    <t>37. 국책사업 대응 지원 40,000,000원×1식</t>
  </si>
  <si>
    <t>38. 학술행사 개최 지원 2,000,000원×10회</t>
  </si>
  <si>
    <t>39. 논문게재료 지원 500,000원×20명</t>
  </si>
  <si>
    <t>40. 공모과제 유치신청 지원 1,000,000원×10명</t>
  </si>
  <si>
    <t>41. 전임교원 기본연구비 3,000,000원×150명</t>
  </si>
  <si>
    <t>42. 스타논문상 50,000,000원×1건</t>
  </si>
  <si>
    <t>43. 창업보육센터 입주업체 지원</t>
  </si>
  <si>
    <t>44. 창업준비실사업 지원</t>
  </si>
  <si>
    <t>중소센터</t>
  </si>
  <si>
    <t>6. 연구교수, 연구원 등의 4대보험 기관부담금 200,000원×12월×20명</t>
  </si>
  <si>
    <t>7. 박사후 연구원 인건비 1,000,000원×12월×2명</t>
  </si>
  <si>
    <t>8. 박사후 연구원 4대보험 기관부담금 250,000원×12월×2명</t>
  </si>
  <si>
    <t>9. 산학협력 중점교수 인건비 2,250,000원×12월×2명</t>
  </si>
  <si>
    <t>10. 산학협력 중점교수 4대보험 기관부담금 3,000,000원×2명</t>
  </si>
  <si>
    <t>11. 부설연구소 및 센터행정(연구)원 급여 1,100,000원×12월×10명</t>
  </si>
  <si>
    <t>12. 지원인력 인건비</t>
  </si>
  <si>
    <t>6. 연구사무원 보수 1,600,000원×12월×5명</t>
  </si>
  <si>
    <t>7. 신규직원 보수 1,149,000원×12월×1명</t>
  </si>
  <si>
    <t>8. 연구사무원 정근수당 1,600,000원×30%×5명×2회</t>
  </si>
  <si>
    <t>9. 가족수당 80,000원×12월×4명</t>
  </si>
  <si>
    <t>10. 연구사무원 정근수당 가산금 50,000원×12월×3명</t>
  </si>
  <si>
    <t>11. 연구사무원 정액급식비 130,000원×12월×6명</t>
  </si>
  <si>
    <t>12. 연구사무원 직급보조비 95,000원×12월×5명+105,000원×12월×1명</t>
  </si>
  <si>
    <t>13. 연구사무원 명절휴가비 1,600,000원×60%×6명×2회</t>
  </si>
  <si>
    <t>14. 연구사무원 연구지원비 477,000원×12월×6명</t>
  </si>
  <si>
    <t>15. 연구사무원 시간외근무수당 180,000원×12월×6명</t>
  </si>
  <si>
    <t>16. 연차유급휴가미사용수당 100,000원×10일×6명</t>
  </si>
  <si>
    <t>17. 연구사무원 4대보험 기관부담금 200,000원×12월×6명</t>
  </si>
  <si>
    <t>18. 행정인턴 인건비 1,280,000원×5월×1명</t>
  </si>
  <si>
    <t>19. 행정인턴 4대보험 기관부담금 110,000원×12월×2명</t>
  </si>
  <si>
    <t>20. 행정인턴 시간외근무수당 130,000원×12월×2명</t>
  </si>
  <si>
    <t>21. 퇴직금 적립</t>
  </si>
  <si>
    <t>22. 직원 성과금 5,000,000원×2회</t>
  </si>
  <si>
    <t>2. 연구개발능률성과급</t>
  </si>
  <si>
    <t>13. 우수연구자 종합건강검진 지원 600,000원×10명</t>
  </si>
  <si>
    <t>14. 공무택시 운영경비</t>
  </si>
  <si>
    <t>15. 연구자 종합소득세 신고 지원 100,000원×100명</t>
  </si>
  <si>
    <t>16. 연구용역계약 인지세 납부 150,000원×10회</t>
  </si>
  <si>
    <t>17. 연구용역계약 보증보험료 1,500,000원×10회</t>
  </si>
  <si>
    <t>18. 전국 연구관리자 세미나 참가비 500,000원×4명×2회</t>
  </si>
  <si>
    <t>19. 전국 및 강원지역 산학협력단장협의회 세미나 참가비 600,000원×2회</t>
  </si>
  <si>
    <t>8. 사무용품 구입 500,000원×6회</t>
  </si>
  <si>
    <t>9. 전산소모품 구입 500,000원×6회</t>
  </si>
  <si>
    <t>10. 사무기기 수리 200,000원×5회×2종</t>
  </si>
  <si>
    <t>11. 전국대학 연구관리자협의회 연회비 500,000원×1회</t>
  </si>
  <si>
    <t>12. 전국 및 강원지역 산학협력단장협의회 연회비 700,000원×2회</t>
  </si>
  <si>
    <t>13. 직원 직무교육(외부교육기관) 350,000원×5명×3회</t>
  </si>
  <si>
    <t>14. 산학협력분단장 보직수행경비 730,000원×12월</t>
  </si>
  <si>
    <t>15. 팀장 직책수행경비 80,000원×12월</t>
  </si>
  <si>
    <t>8. 국책사업 관련 제본비 4,000,000원×4회</t>
  </si>
  <si>
    <t>9. 국책사업 관련 출장 200,000원×3명×20회</t>
  </si>
  <si>
    <t>10. 산학협력체결 지원 700,000원×10회</t>
  </si>
  <si>
    <t>11. 산학연관 포럼 개최비 지원</t>
  </si>
  <si>
    <t>12. 지역연구회 지원 2,000,000원×5개소</t>
  </si>
  <si>
    <t>2.연구실안전관리비</t>
  </si>
  <si>
    <t>3.연구실안전관리비</t>
  </si>
  <si>
    <t>4.연구실험실 안전교육비 및 보험가입비 500,000원×10과제</t>
  </si>
  <si>
    <t>12. 연구책임자 간접비 지원사업(마일리지) 1,000,000원×50건</t>
  </si>
  <si>
    <t>13. 정부부처 공모과제 응모 지원 500,000원×40건</t>
  </si>
  <si>
    <t>14. 연구소/센터 평가 우수 연구소/센터 지원 2,500,000원×6곳</t>
  </si>
  <si>
    <t>15. 연구소 및 센터 활성화 지원 2,000,000원×17개</t>
  </si>
  <si>
    <t>16. 국제학술지 논문투고 교정료(영문교정료) 500,000원×100건</t>
  </si>
  <si>
    <t>17. 학술행사 개최경비 지원 1,000,000원×20회</t>
  </si>
  <si>
    <t>18. 산학연공동기술개발사업 발표회 등 지원</t>
  </si>
  <si>
    <t>2.지원사업 과학문화활동비</t>
  </si>
  <si>
    <t>6. 지식재산권 출원비 1,000,000원×25건</t>
  </si>
  <si>
    <t>7. 지식재산권 출원비(연구비) 1,000,000원×47건</t>
  </si>
  <si>
    <t>8. 지식재산권 등록비 1,000,000원×25건</t>
  </si>
  <si>
    <t>9. 지식재산권 보정비 500,000원×25건</t>
  </si>
  <si>
    <t>34. 특근매식비 6,000원×12월×70일</t>
  </si>
  <si>
    <t>35. 학교기업 선정 및 운영지원 30,000,000원×1회</t>
  </si>
  <si>
    <t>36. 산학협력단 체육행사 버스임대료 700,000원×2대×2회</t>
  </si>
  <si>
    <t>37. 분단 및 연구소/센터 워크숍 5,000,000원×2회</t>
  </si>
  <si>
    <t>38. 전국산학연구협의회 선진지 견학 5,000,000원×2명</t>
  </si>
  <si>
    <t>39. 분단장실 차재료 구입 150,000원×12월</t>
  </si>
  <si>
    <t>40. 산학·연구사업 업무추진 간담회 350,000원×20회</t>
  </si>
  <si>
    <t>41. 연구소장/센터장 업무간담회 30,000원×17개소×4회</t>
  </si>
  <si>
    <t>42. 산학협력분단 업무간담회 350,000원×15회</t>
  </si>
  <si>
    <t>43. 연구소/센터 및 학교기업 업무간담회 500,000원×4회</t>
  </si>
  <si>
    <t>44. 분단장 업무추진 회의비 300,000원×10회</t>
  </si>
  <si>
    <t>45. 산학협력 해외사업 출장 5,000,000원×1명</t>
  </si>
  <si>
    <t>46. 산학협력 추진 특산품 구입 500,000원×5회</t>
  </si>
  <si>
    <t>47. 직원 업무출장 200,000원×6명×12회</t>
  </si>
  <si>
    <t>48. 산학협력분단장 업무출장 200,000원×20회</t>
  </si>
  <si>
    <t>49. 부서운영비 180,000원×12월</t>
  </si>
  <si>
    <t>50. 산단 회계감사 수수료 1,500,000원×1회</t>
  </si>
  <si>
    <t>51. 우편요금 등 각종 수수료 및 사용료 200,000원×63회</t>
  </si>
  <si>
    <t>52. 신문구독료 30,000원×12월×3종</t>
  </si>
  <si>
    <t>53. 정수기 임차료 55,000원×12월</t>
  </si>
  <si>
    <t>54. 복사기 임차료 200,000원×12월</t>
  </si>
  <si>
    <t>55. 4대보험 관련 전산이용료 5,500원×12월</t>
  </si>
  <si>
    <t>56. 홍보광고료 4,000,000원×3회</t>
  </si>
  <si>
    <t>57. 홍보용품 구입 10,000,000원×2회</t>
  </si>
  <si>
    <t>58. 홈페이지 유지보수 55,000원×12월</t>
  </si>
  <si>
    <t>59. 홈페이지 웹호스팅비</t>
  </si>
  <si>
    <t>60. 직원 재정보험료 150,000원×11명</t>
  </si>
  <si>
    <t>61. 중소기업산학협력센터 업무 출장</t>
  </si>
  <si>
    <t>62. 중소기업산학협력센터 과제관리비</t>
  </si>
  <si>
    <t>63. 중소기업산학협력센터 운영경비</t>
  </si>
  <si>
    <t>1. 국제유기농림수산센터 직원 인건비 1,000,000원×1명×12월</t>
  </si>
  <si>
    <t>1. 국제유기농림수산센터 직원 인건비 1,300,000원×1명×12월</t>
  </si>
  <si>
    <t>2. 창업보육센터 직원 인건비 3,032,500원×2명×12월</t>
  </si>
  <si>
    <t>1. 국제유기농림수산센터 직원 4대보험 기관부담금 111,500원×1명×12월</t>
  </si>
  <si>
    <t>2. 국제유기농림수산센터 특근매식비 6,000원×1명×30일</t>
  </si>
  <si>
    <t>3. 국제유기농림수산센터 국내여비 150,000원×2명×12회</t>
  </si>
  <si>
    <t>4. 국제유기농림수산센터장 업무추진비 700,000원×12월</t>
  </si>
  <si>
    <t>5. 유기농협회 연회비</t>
  </si>
  <si>
    <t>6. 국제유기농림수산센터 공과금</t>
  </si>
  <si>
    <t>7. 유기가공식품컨설팅 인증심사비</t>
  </si>
  <si>
    <t>8. 유기가공컨설팅 수행 비용</t>
  </si>
  <si>
    <t>1. 국제유기농림수산센터 직원 4대보험 기관부담금 132,800원×1명×12월</t>
  </si>
  <si>
    <t>3. 인증심사에 따른 국내여비 100,000원×2명×5회</t>
  </si>
  <si>
    <t>4. 운영(인증)위원회 회의비용 200,000원×10회</t>
  </si>
  <si>
    <t>5. 창업보육센터 운영경비</t>
  </si>
  <si>
    <t>6. 연구비 이자 및 잔액반납</t>
  </si>
  <si>
    <t>7. 연구비 이자 및 잔액반납</t>
  </si>
  <si>
    <t>연구비(춘천)</t>
  </si>
  <si>
    <t>기초의자금(춘천)</t>
  </si>
  <si>
    <t>7. 국책사업 등 책임시수감면 강사료 70,000원×2시간×30주×4명</t>
  </si>
  <si>
    <t>8. 대학기본경비 1,126,080,000원×20%</t>
  </si>
  <si>
    <t>9. 연구책임자 실험실 공간 지원</t>
  </si>
  <si>
    <t>지원금(춘천)</t>
  </si>
  <si>
    <t>간접비(삼척)</t>
  </si>
  <si>
    <t>5. 근무환경개선 비품(책상 등) 구입</t>
  </si>
  <si>
    <t>1. 기타기금 적립</t>
  </si>
  <si>
    <t>4.  퇴직적립액</t>
  </si>
  <si>
    <t>3.  기술이전 사업비 및 적립금 이월액</t>
  </si>
  <si>
    <t>2.  국책사업 사업비 이월액</t>
  </si>
  <si>
    <t>1.  연구비 이월액</t>
  </si>
  <si>
    <t>삼척</t>
  </si>
  <si>
    <t>5.  기타 사업 이월액</t>
  </si>
  <si>
    <t>6. 간접연구경비 차기이월자금</t>
  </si>
  <si>
    <t>7. 직접비 차기이월자금</t>
  </si>
  <si>
    <t>8. 중소기업산학협력센터 차기이월자금</t>
  </si>
  <si>
    <t>9. 국제유기농림수산센터 차기이월자금</t>
  </si>
  <si>
    <t>10. 창업보육센터 차기이월자금</t>
  </si>
  <si>
    <t>2.  강원대 운영보조금 센터운영 매니저 인건비</t>
  </si>
  <si>
    <t>3. 자체재원 매니저인건비</t>
  </si>
  <si>
    <t>9. 센터장 수당 400,000원×12개월</t>
  </si>
  <si>
    <t>10. 입주기업 심사수당 1,200,000원×4회</t>
  </si>
  <si>
    <t>11. 소모품구입 및 기타수수료</t>
  </si>
  <si>
    <t>12. 행정실 및 보육실 시설유지보수비</t>
  </si>
  <si>
    <t>13. 여비 등 예비비</t>
  </si>
  <si>
    <t>2. 2014년도 이자수익 원천징수세액</t>
  </si>
  <si>
    <t>3. 2014 이자수익 원천징수</t>
  </si>
  <si>
    <t>11. 강원창업보육센터 차기이월자금</t>
  </si>
  <si>
    <t>14. 센터장 보직수당_1,320,000 × 12회</t>
  </si>
  <si>
    <t>15. 팀장급_3,800,000 × 2人 × 12회</t>
  </si>
  <si>
    <t>16. 직원급_2,000,000 × 12人 × 12회</t>
  </si>
  <si>
    <t xml:space="preserve">17. 직원급여_31,600,000 × 40% × 4회 </t>
  </si>
  <si>
    <t>18. 직원식대_14人 × 5,000 × 20日 × 12회</t>
  </si>
  <si>
    <t>19. 직원회식_500,000 ×10회</t>
  </si>
  <si>
    <t>20. 농자재심사(제조장)현장심사(100건)+사후관리(150건) × 100,000</t>
  </si>
  <si>
    <t>21. 농산물심사(각필지)현장심사(250건)+사후관리(150건) × 50,000</t>
  </si>
  <si>
    <t>22. 전화요금+우편료(인증서,성적서 등기발송) 등 × 800건</t>
  </si>
  <si>
    <t>23. 차량관련 등_1,000,000 × 2회 + 기타 _500,000</t>
  </si>
  <si>
    <t>24. 재배시험포장_1,000,000  × 10건 + 차량렌탈료_3대 × 600,000 × 12회</t>
  </si>
  <si>
    <t>25. 농자재심의자료 등_500,000 × 14회</t>
  </si>
  <si>
    <t>26. 사무용품_250,000 ×12회</t>
  </si>
  <si>
    <t>27. 실험시약_24,500,000  × 12회</t>
  </si>
  <si>
    <t>28. 기기소모품_5,000,000 × 12회</t>
  </si>
  <si>
    <t>29. 토너,전산용지 등_1,500,000 × 12회</t>
  </si>
  <si>
    <t>30. 홈페이지 관리및업데이트 등_1,200,000 + 광고료 등_500,000</t>
  </si>
  <si>
    <t>31. 농자재공시등 심의수당_250,000 × 10人× 12회</t>
  </si>
  <si>
    <t>32. 농산물인증 심의 수당_100,000 × 5人 × 15회</t>
  </si>
  <si>
    <t>33. 회계기장수수료_180,000 × 12회 + 분석수수료 등_200,000 × 15회</t>
  </si>
  <si>
    <t>34. 주유및 정비 등_1,500,000 × 12회 + 하이패스충전_200,000 × 15회</t>
  </si>
  <si>
    <t>35. 분석의뢰택배 등 6,000원 × 250건</t>
  </si>
  <si>
    <t>36. 차량보험료 등_1,000,000 × 4대</t>
  </si>
  <si>
    <t>37. 교육비 등_100,000 × 2人 × 3회</t>
  </si>
  <si>
    <t>38. 농자재공시등,농산물인증심의다과 등 × 500,000</t>
  </si>
  <si>
    <t>39. 주차증_1,000 × 100매 × 12회</t>
  </si>
  <si>
    <t>40. 업무후 식사 등_10,000,000 + 화환증정_1,000,000 + 경조사 등_1,000,000</t>
  </si>
  <si>
    <t>4. 2014년도 이자수익 원천징수세액(이자수익 × 14%)</t>
  </si>
  <si>
    <t>6. 컴퓨터 등 전산비품 구입 × 13대</t>
  </si>
  <si>
    <t>7. 비품 구입 3,000,000원 × 10종</t>
  </si>
  <si>
    <t>12. 친환경농산물안전성센터 차기이월자금</t>
  </si>
  <si>
    <t>41. 교육훈련비 × 110,000원 × 2월</t>
  </si>
  <si>
    <t>42. 사무용품비 및 장비소모품비 × 250,000원 × 12월</t>
  </si>
  <si>
    <t>43. 출장비 × 200,000원 × 3월</t>
  </si>
  <si>
    <t>44. 업무추진비(협약, 행사등) 200,000 × 4월</t>
  </si>
  <si>
    <t>45. 회의비 × 100,000원 × 4월</t>
  </si>
  <si>
    <t>46. 정수기 임대 × 35,000원 × 12월</t>
  </si>
  <si>
    <t>47. 덤웨이터 유지보수비 × 77,000원 × 12월</t>
  </si>
  <si>
    <t xml:space="preserve">48. 회계사무실 수수료 600,000원 </t>
  </si>
  <si>
    <t>49. 가스비  × 500,000원 × 12월</t>
  </si>
  <si>
    <t>50. 전화요금 × 3,000원 × 12월</t>
  </si>
  <si>
    <t>51. 장비수리비 ×200,000원 × 12월</t>
  </si>
  <si>
    <t>52. 기타운영관리비 1,000,000원</t>
  </si>
  <si>
    <t>6. 직원급여 1,975,000 × 12월</t>
  </si>
  <si>
    <t>7. 4대보험료 270,000  × 12월</t>
  </si>
  <si>
    <t>8. 퇴직급여 × 155,000원 × 12월</t>
  </si>
  <si>
    <t>9. 복리후생비 × 100,000원 × 12월</t>
  </si>
  <si>
    <t>13. 친환경농업연구센터 차기이월자금</t>
  </si>
  <si>
    <t>14. 국제농촌개발협력사업단 차기이월자금</t>
  </si>
  <si>
    <t>국제농촌</t>
  </si>
  <si>
    <t>45. 중기청보조금 기업지원비 지급</t>
  </si>
  <si>
    <t>46. 강원도보조금 기업지원비 지급</t>
  </si>
  <si>
    <t>47. 춘천시보조금 기업지원비 지급</t>
  </si>
  <si>
    <t>48. 중기청보조금 인건비</t>
  </si>
  <si>
    <t>49. 강원도보조금 인건비</t>
  </si>
  <si>
    <t>50. 춘천시보조금 인건비</t>
  </si>
  <si>
    <t>51. 중기청보조금 센터운영비</t>
  </si>
  <si>
    <t>52. 강원도보조금 센터운영비</t>
  </si>
  <si>
    <t>53. KOICA 수단사업 사업비 100,000,000 × 1식</t>
  </si>
  <si>
    <t>54. KOICA 에티오피아사업 510,000,000 × 1식</t>
  </si>
  <si>
    <t xml:space="preserve">4. 직원급여 2,000,000원 * 2명 * 12개월 </t>
  </si>
  <si>
    <t>5. 직원급여 1,000,000원 * 2명 * 12개월</t>
  </si>
  <si>
    <t>6. 퇴직급여 2명 x 12개월 x 180,000원</t>
  </si>
  <si>
    <t>7. 4대보험료 4인* 1,000,000원 * 12개월</t>
  </si>
  <si>
    <t>10. 복리후생비 특근매식비 5,000원 × 4명 × 15일 × 12개월</t>
  </si>
  <si>
    <t>11. 프로젝트 국외출장 4명 * 3회 * 3,500,000원, 2. 국내 사업관련 회의참석 : 50,000원*20회*2인</t>
  </si>
  <si>
    <t>12. 사무용품구입비 12개월*150,000원, 전산소모품 12개월*100,000원</t>
  </si>
  <si>
    <t xml:space="preserve">13. 교내 공간사용료 5,000,000원 </t>
  </si>
  <si>
    <t>14. 업무추진비 1명 x 12개월 x 500,000원</t>
  </si>
  <si>
    <t>15. 프로젝트 각종 회의 및 참석 30회 * 150,000원</t>
  </si>
  <si>
    <t xml:space="preserve">16. 국제우편요금 30건 * 30,000원  </t>
  </si>
  <si>
    <t xml:space="preserve">17.  홈페이지 유지관리비 1,000,0000원 </t>
  </si>
  <si>
    <t>18. 회계업무 위탁수수료 2,000,000원</t>
  </si>
  <si>
    <t>19. 통신료 12개월 * 200,000원</t>
  </si>
  <si>
    <t>20. 프로젝트 보고서 인쇄비 10건 * 150,000원, 도서구입 20권 * 50,000원</t>
  </si>
  <si>
    <t xml:space="preserve">21. 사업단 홍보 뉴스레터 및 홍보물 제작 </t>
  </si>
  <si>
    <t>22. 사무국 장학생 장학금 지급 2명 * 12개월 * 600,000원</t>
  </si>
  <si>
    <t>23. 기타 관리운영 예비비</t>
  </si>
  <si>
    <t xml:space="preserve">1. KOICA 신규사업 사업비 </t>
  </si>
  <si>
    <t>2014회계연도 강원대학교 산학협력단 현금예산총액은 수입·지출 각각 147,784,237천원으로 한다.</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</si>
</sst>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0_);\(\$#,##0\)"/>
    <numFmt numFmtId="24" formatCode="\$#,##0_);[Red]\(\$#,##0\)"/>
    <numFmt numFmtId="25" formatCode="\$#,##0.00_);\(\$#,##0.00\)"/>
    <numFmt numFmtId="26" formatCode="\$#,##0.00_);[Red]\(\$#,##0.00\)"/>
    <numFmt numFmtId="176" formatCode="#,##0_ "/>
    <numFmt numFmtId="177" formatCode="#,##0_);[Red]\(#,##0\)"/>
    <numFmt numFmtId="178" formatCode="_-* #,##0_-;\-* #,##0_-;_-* &quot;-&quot;??_-;_-@_-"/>
    <numFmt numFmtId="179" formatCode="#,##0_ ;[Red]\-#,##0\ "/>
    <numFmt numFmtId="180" formatCode="[$-412]yyyy&quot;년&quot;\ m&quot;월&quot;\ d&quot;일&quot;\ dddd"/>
    <numFmt numFmtId="181" formatCode="[$-412]AM/PM\ h:mm:ss"/>
    <numFmt numFmtId="182" formatCode="0_);[Red]\(0\)"/>
    <numFmt numFmtId="183" formatCode="#,##0;[Red]\△#,##0"/>
    <numFmt numFmtId="184" formatCode="0.0%"/>
    <numFmt numFmtId="185" formatCode="#,##0;[Red]\△#,##0\ "/>
  </numFmts>
  <fonts count="79">
    <font>
      <sz val="11"/>
      <color theme="1"/>
      <name val="Calibri"/>
      <family val="3"/>
    </font>
    <font>
      <sz val="11"/>
      <color indexed="8"/>
      <name val="맑은 고딕"/>
      <family val="3"/>
    </font>
    <font>
      <sz val="8"/>
      <name val="맑은 고딕"/>
      <family val="3"/>
    </font>
    <font>
      <sz val="11"/>
      <name val="돋움"/>
      <family val="3"/>
    </font>
    <font>
      <b/>
      <sz val="15"/>
      <name val="굴림체"/>
      <family val="3"/>
    </font>
    <font>
      <b/>
      <sz val="15"/>
      <name val="돋움"/>
      <family val="3"/>
    </font>
    <font>
      <b/>
      <sz val="14"/>
      <name val="굴림"/>
      <family val="3"/>
    </font>
    <font>
      <sz val="11"/>
      <name val="한컴바탕"/>
      <family val="1"/>
    </font>
    <font>
      <b/>
      <sz val="20"/>
      <color indexed="8"/>
      <name val="한컴바탕"/>
      <family val="1"/>
    </font>
    <font>
      <sz val="14"/>
      <name val="한컴바탕"/>
      <family val="1"/>
    </font>
    <font>
      <sz val="14"/>
      <color indexed="8"/>
      <name val="한컴바탕"/>
      <family val="1"/>
    </font>
    <font>
      <b/>
      <sz val="14"/>
      <color indexed="8"/>
      <name val="굴림"/>
      <family val="3"/>
    </font>
    <font>
      <sz val="11"/>
      <name val="굴림"/>
      <family val="3"/>
    </font>
    <font>
      <b/>
      <sz val="60"/>
      <color indexed="8"/>
      <name val="굴림"/>
      <family val="3"/>
    </font>
    <font>
      <b/>
      <sz val="36"/>
      <color indexed="8"/>
      <name val="굴림"/>
      <family val="3"/>
    </font>
    <font>
      <b/>
      <sz val="20"/>
      <name val="굴림"/>
      <family val="3"/>
    </font>
    <font>
      <sz val="14"/>
      <name val="굴림체"/>
      <family val="3"/>
    </font>
    <font>
      <sz val="14"/>
      <name val="굴림"/>
      <family val="3"/>
    </font>
    <font>
      <b/>
      <sz val="14"/>
      <name val="굴림체"/>
      <family val="3"/>
    </font>
    <font>
      <sz val="14"/>
      <color indexed="8"/>
      <name val="굴림체"/>
      <family val="3"/>
    </font>
    <font>
      <sz val="11"/>
      <color indexed="9"/>
      <name val="맑은 고딕"/>
      <family val="3"/>
    </font>
    <font>
      <sz val="11"/>
      <color indexed="10"/>
      <name val="맑은 고딕"/>
      <family val="3"/>
    </font>
    <font>
      <b/>
      <sz val="11"/>
      <color indexed="52"/>
      <name val="맑은 고딕"/>
      <family val="3"/>
    </font>
    <font>
      <sz val="11"/>
      <color indexed="20"/>
      <name val="맑은 고딕"/>
      <family val="3"/>
    </font>
    <font>
      <sz val="11"/>
      <color indexed="60"/>
      <name val="맑은 고딕"/>
      <family val="3"/>
    </font>
    <font>
      <i/>
      <sz val="11"/>
      <color indexed="23"/>
      <name val="맑은 고딕"/>
      <family val="3"/>
    </font>
    <font>
      <b/>
      <sz val="11"/>
      <color indexed="9"/>
      <name val="맑은 고딕"/>
      <family val="3"/>
    </font>
    <font>
      <sz val="11"/>
      <color indexed="52"/>
      <name val="맑은 고딕"/>
      <family val="3"/>
    </font>
    <font>
      <b/>
      <sz val="11"/>
      <color indexed="8"/>
      <name val="맑은 고딕"/>
      <family val="3"/>
    </font>
    <font>
      <sz val="11"/>
      <color indexed="62"/>
      <name val="맑은 고딕"/>
      <family val="3"/>
    </font>
    <font>
      <b/>
      <sz val="18"/>
      <color indexed="56"/>
      <name val="맑은 고딕"/>
      <family val="3"/>
    </font>
    <font>
      <b/>
      <sz val="15"/>
      <color indexed="56"/>
      <name val="맑은 고딕"/>
      <family val="3"/>
    </font>
    <font>
      <b/>
      <sz val="13"/>
      <color indexed="56"/>
      <name val="맑은 고딕"/>
      <family val="3"/>
    </font>
    <font>
      <b/>
      <sz val="11"/>
      <color indexed="56"/>
      <name val="맑은 고딕"/>
      <family val="3"/>
    </font>
    <font>
      <sz val="11"/>
      <color indexed="17"/>
      <name val="맑은 고딕"/>
      <family val="3"/>
    </font>
    <font>
      <b/>
      <sz val="11"/>
      <color indexed="63"/>
      <name val="맑은 고딕"/>
      <family val="3"/>
    </font>
    <font>
      <sz val="9"/>
      <color indexed="8"/>
      <name val="맑은 고딕"/>
      <family val="3"/>
    </font>
    <font>
      <b/>
      <sz val="15"/>
      <color indexed="8"/>
      <name val="굴림체"/>
      <family val="3"/>
    </font>
    <font>
      <b/>
      <sz val="14"/>
      <color indexed="8"/>
      <name val="굴림체"/>
      <family val="3"/>
    </font>
    <font>
      <sz val="15"/>
      <color indexed="8"/>
      <name val="굴림체"/>
      <family val="3"/>
    </font>
    <font>
      <sz val="10"/>
      <color indexed="8"/>
      <name val="맑은 고딕"/>
      <family val="3"/>
    </font>
    <font>
      <sz val="14"/>
      <color indexed="8"/>
      <name val="굴림"/>
      <family val="3"/>
    </font>
    <font>
      <sz val="14"/>
      <color indexed="8"/>
      <name val="맑은 고딕"/>
      <family val="3"/>
    </font>
    <font>
      <sz val="15"/>
      <color indexed="8"/>
      <name val="굴림"/>
      <family val="3"/>
    </font>
    <font>
      <b/>
      <sz val="15"/>
      <color indexed="8"/>
      <name val="맑은 고딕"/>
      <family val="3"/>
    </font>
    <font>
      <b/>
      <sz val="14"/>
      <color indexed="8"/>
      <name val="맑은 고딕"/>
      <family val="3"/>
    </font>
    <font>
      <sz val="30"/>
      <color indexed="8"/>
      <name val="휴먼둥근헤드라인"/>
      <family val="1"/>
    </font>
    <font>
      <u val="single"/>
      <sz val="7.7"/>
      <color indexed="12"/>
      <name val="맑은 고딕"/>
      <family val="3"/>
    </font>
    <font>
      <sz val="15"/>
      <color indexed="8"/>
      <name val="맑은 고딕"/>
      <family val="3"/>
    </font>
    <font>
      <sz val="11"/>
      <color theme="0"/>
      <name val="Calibri"/>
      <family val="3"/>
    </font>
    <font>
      <sz val="11"/>
      <color rgb="FFFF0000"/>
      <name val="Calibri"/>
      <family val="3"/>
    </font>
    <font>
      <b/>
      <sz val="11"/>
      <color rgb="FFFA7D00"/>
      <name val="Calibri"/>
      <family val="3"/>
    </font>
    <font>
      <sz val="11"/>
      <color rgb="FF9C0006"/>
      <name val="Calibri"/>
      <family val="3"/>
    </font>
    <font>
      <sz val="11"/>
      <color rgb="FF9C6500"/>
      <name val="Calibri"/>
      <family val="3"/>
    </font>
    <font>
      <i/>
      <sz val="11"/>
      <color rgb="FF7F7F7F"/>
      <name val="Calibri"/>
      <family val="3"/>
    </font>
    <font>
      <b/>
      <sz val="11"/>
      <color theme="0"/>
      <name val="Calibri"/>
      <family val="3"/>
    </font>
    <font>
      <sz val="11"/>
      <color rgb="FFFA7D00"/>
      <name val="Calibri"/>
      <family val="3"/>
    </font>
    <font>
      <b/>
      <sz val="11"/>
      <color theme="1"/>
      <name val="Calibri"/>
      <family val="3"/>
    </font>
    <font>
      <sz val="11"/>
      <color rgb="FF3F3F76"/>
      <name val="Calibri"/>
      <family val="3"/>
    </font>
    <font>
      <b/>
      <sz val="18"/>
      <color theme="3"/>
      <name val="Cambria"/>
      <family val="3"/>
    </font>
    <font>
      <b/>
      <sz val="15"/>
      <color theme="3"/>
      <name val="Calibri"/>
      <family val="3"/>
    </font>
    <font>
      <b/>
      <sz val="13"/>
      <color theme="3"/>
      <name val="Calibri"/>
      <family val="3"/>
    </font>
    <font>
      <b/>
      <sz val="11"/>
      <color theme="3"/>
      <name val="Calibri"/>
      <family val="3"/>
    </font>
    <font>
      <sz val="11"/>
      <color rgb="FF006100"/>
      <name val="Calibri"/>
      <family val="3"/>
    </font>
    <font>
      <b/>
      <sz val="11"/>
      <color rgb="FF3F3F3F"/>
      <name val="Calibri"/>
      <family val="3"/>
    </font>
    <font>
      <u val="single"/>
      <sz val="7.7"/>
      <color theme="10"/>
      <name val="맑은 고딕"/>
      <family val="3"/>
    </font>
    <font>
      <sz val="9"/>
      <color theme="1"/>
      <name val="Calibri"/>
      <family val="3"/>
    </font>
    <font>
      <sz val="14"/>
      <color theme="1"/>
      <name val="굴림체"/>
      <family val="3"/>
    </font>
    <font>
      <b/>
      <sz val="15"/>
      <color theme="1"/>
      <name val="굴림체"/>
      <family val="3"/>
    </font>
    <font>
      <b/>
      <sz val="14"/>
      <color theme="1"/>
      <name val="굴림체"/>
      <family val="3"/>
    </font>
    <font>
      <sz val="15"/>
      <color theme="1"/>
      <name val="굴림체"/>
      <family val="3"/>
    </font>
    <font>
      <sz val="10"/>
      <color theme="1"/>
      <name val="Calibri"/>
      <family val="3"/>
    </font>
    <font>
      <sz val="14"/>
      <color theme="1"/>
      <name val="굴림"/>
      <family val="3"/>
    </font>
    <font>
      <sz val="14"/>
      <color theme="1"/>
      <name val="Calibri"/>
      <family val="3"/>
    </font>
    <font>
      <sz val="15"/>
      <color theme="1"/>
      <name val="굴림"/>
      <family val="3"/>
    </font>
    <font>
      <b/>
      <sz val="15"/>
      <color theme="1"/>
      <name val="Calibri"/>
      <family val="3"/>
    </font>
    <font>
      <b/>
      <sz val="14"/>
      <color theme="1"/>
      <name val="Calibri"/>
      <family val="3"/>
    </font>
    <font>
      <sz val="15"/>
      <color theme="1"/>
      <name val="Calibri"/>
      <family val="3"/>
    </font>
    <font>
      <sz val="30"/>
      <color theme="1"/>
      <name val="휴먼둥근헤드라인"/>
      <family val="1"/>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
      <patternFill patternType="solid">
        <fgColor rgb="FFC6EFCE"/>
        <bgColor indexed="64"/>
      </patternFill>
    </fill>
    <fill>
      <patternFill patternType="solid">
        <fgColor rgb="FFFFFF99"/>
        <bgColor indexed="64"/>
      </patternFill>
    </fill>
    <fill>
      <patternFill patternType="solid">
        <fgColor rgb="FFCCFFFF"/>
        <bgColor indexed="64"/>
      </patternFill>
    </fill>
    <fill>
      <patternFill patternType="solid">
        <fgColor indexed="43"/>
        <bgColor indexed="64"/>
      </patternFill>
    </fill>
    <fill>
      <patternFill patternType="solid">
        <fgColor theme="0"/>
        <bgColor indexed="64"/>
      </patternFill>
    </fill>
    <fill>
      <patternFill patternType="solid">
        <fgColor indexed="41"/>
        <bgColor indexed="64"/>
      </patternFill>
    </fill>
  </fills>
  <borders count="5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right/>
      <top/>
      <bottom style="medium"/>
    </border>
    <border>
      <left style="thin"/>
      <right style="thin"/>
      <top style="thin"/>
      <bottom style="medium"/>
    </border>
    <border>
      <left style="thin"/>
      <right style="medium"/>
      <top style="thin"/>
      <bottom style="medium"/>
    </border>
    <border>
      <left/>
      <right style="thin"/>
      <top/>
      <bottom/>
    </border>
    <border>
      <left style="thin"/>
      <right style="medium"/>
      <top/>
      <bottom/>
    </border>
    <border>
      <left style="thin"/>
      <right/>
      <top style="thin"/>
      <bottom/>
    </border>
    <border>
      <left style="thin"/>
      <right style="thin"/>
      <top/>
      <bottom style="thin"/>
    </border>
    <border>
      <left style="thin"/>
      <right style="thin"/>
      <top style="thin"/>
      <bottom/>
    </border>
    <border>
      <left style="thin"/>
      <right style="medium"/>
      <top/>
      <bottom style="thin"/>
    </border>
    <border>
      <left style="thin"/>
      <right style="thin"/>
      <top style="medium"/>
      <bottom style="medium"/>
    </border>
    <border>
      <left style="thin"/>
      <right style="medium"/>
      <top style="medium"/>
      <bottom style="medium"/>
    </border>
    <border>
      <left/>
      <right style="thin"/>
      <top style="medium"/>
      <bottom style="medium"/>
    </border>
    <border>
      <left style="thin"/>
      <right style="thin"/>
      <top style="thin"/>
      <bottom style="thin"/>
    </border>
    <border>
      <left style="thin"/>
      <right style="medium"/>
      <top style="thin"/>
      <bottom style="thin"/>
    </border>
    <border>
      <left style="thin"/>
      <right style="medium"/>
      <top style="thin"/>
      <bottom/>
    </border>
    <border>
      <left style="thin"/>
      <right style="thin"/>
      <top/>
      <bottom/>
    </border>
    <border>
      <left/>
      <right style="thin"/>
      <top/>
      <bottom style="thin"/>
    </border>
    <border>
      <left/>
      <right style="thin"/>
      <top style="thin"/>
      <bottom/>
    </border>
    <border>
      <left style="medium"/>
      <right style="thin"/>
      <top style="thin"/>
      <bottom style="medium"/>
    </border>
    <border>
      <left style="medium"/>
      <right/>
      <top/>
      <bottom/>
    </border>
    <border>
      <left style="medium"/>
      <right style="thin"/>
      <top/>
      <bottom/>
    </border>
    <border>
      <left style="medium"/>
      <right/>
      <top/>
      <bottom style="medium"/>
    </border>
    <border>
      <left/>
      <right style="thin"/>
      <top>
        <color indexed="63"/>
      </top>
      <bottom style="medium"/>
    </border>
    <border>
      <left/>
      <right style="thin"/>
      <top style="thin"/>
      <bottom style="thin"/>
    </border>
    <border>
      <left style="thin"/>
      <right style="thin"/>
      <top/>
      <bottom style="medium"/>
    </border>
    <border>
      <left style="thin"/>
      <right style="medium"/>
      <top/>
      <bottom style="medium"/>
    </border>
    <border>
      <left style="thin"/>
      <right/>
      <top style="thin"/>
      <bottom style="thin"/>
    </border>
    <border>
      <left style="thin"/>
      <right/>
      <top/>
      <bottom/>
    </border>
    <border>
      <left style="medium"/>
      <right style="thin"/>
      <top style="medium"/>
      <bottom style="thin"/>
    </border>
    <border>
      <left style="thin"/>
      <right style="thin"/>
      <top style="medium"/>
      <bottom style="thin"/>
    </border>
    <border>
      <left style="thin"/>
      <right style="thin"/>
      <top style="medium"/>
      <bottom/>
    </border>
    <border>
      <left style="thin"/>
      <right style="medium"/>
      <top style="medium"/>
      <bottom/>
    </border>
    <border>
      <left style="medium"/>
      <right style="thin"/>
      <top style="medium"/>
      <bottom style="medium"/>
    </border>
    <border>
      <left style="thin"/>
      <right/>
      <top/>
      <bottom style="thin"/>
    </border>
    <border>
      <left/>
      <right/>
      <top/>
      <bottom style="thin"/>
    </border>
    <border>
      <left style="medium"/>
      <right/>
      <top style="medium"/>
      <bottom style="medium"/>
    </border>
    <border>
      <left/>
      <right/>
      <top style="medium"/>
      <bottom style="medium"/>
    </border>
    <border>
      <left style="thin"/>
      <right style="medium"/>
      <top style="medium"/>
      <bottom style="thin"/>
    </border>
    <border>
      <left style="thin"/>
      <right/>
      <top style="medium"/>
      <bottom style="thin"/>
    </border>
    <border>
      <left/>
      <right/>
      <top style="medium"/>
      <bottom style="thin"/>
    </border>
    <border>
      <left/>
      <right style="thin"/>
      <top style="medium"/>
      <bottom style="thin"/>
    </border>
    <border>
      <left/>
      <right/>
      <top style="thin"/>
      <bottom style="thin"/>
    </border>
  </borders>
  <cellStyleXfs count="84">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0" borderId="0" applyNumberFormat="0" applyFill="0" applyBorder="0" applyAlignment="0" applyProtection="0"/>
    <xf numFmtId="0" fontId="51" fillId="26" borderId="1" applyNumberFormat="0" applyAlignment="0" applyProtection="0"/>
    <xf numFmtId="0" fontId="52" fillId="27" borderId="0" applyNumberFormat="0" applyBorder="0" applyAlignment="0" applyProtection="0"/>
    <xf numFmtId="0" fontId="0" fillId="28" borderId="2"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0" fontId="53" fillId="29" borderId="0" applyNumberFormat="0" applyBorder="0" applyAlignment="0" applyProtection="0"/>
    <xf numFmtId="0" fontId="54" fillId="0" borderId="0" applyNumberFormat="0" applyFill="0" applyBorder="0" applyAlignment="0" applyProtection="0"/>
    <xf numFmtId="0" fontId="55" fillId="30" borderId="3"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1" fontId="3" fillId="0" borderId="0" applyFont="0" applyFill="0" applyBorder="0" applyAlignment="0" applyProtection="0"/>
    <xf numFmtId="41" fontId="1" fillId="0" borderId="0" applyFont="0" applyFill="0" applyBorder="0" applyAlignment="0" applyProtection="0"/>
    <xf numFmtId="41" fontId="0" fillId="0" borderId="0" applyFont="0" applyFill="0" applyBorder="0" applyAlignment="0" applyProtection="0"/>
    <xf numFmtId="41" fontId="1"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0" fontId="56" fillId="0" borderId="4" applyNumberFormat="0" applyFill="0" applyAlignment="0" applyProtection="0"/>
    <xf numFmtId="0" fontId="57" fillId="0" borderId="5" applyNumberFormat="0" applyFill="0" applyAlignment="0" applyProtection="0"/>
    <xf numFmtId="0" fontId="58" fillId="31" borderId="1" applyNumberFormat="0" applyAlignment="0" applyProtection="0"/>
    <xf numFmtId="0" fontId="59" fillId="0" borderId="0" applyNumberFormat="0" applyFill="0" applyBorder="0" applyAlignment="0" applyProtection="0"/>
    <xf numFmtId="0" fontId="60" fillId="0" borderId="6" applyNumberFormat="0" applyFill="0" applyAlignment="0" applyProtection="0"/>
    <xf numFmtId="0" fontId="61" fillId="0" borderId="7" applyNumberFormat="0" applyFill="0" applyAlignment="0" applyProtection="0"/>
    <xf numFmtId="0" fontId="62" fillId="0" borderId="8" applyNumberFormat="0" applyFill="0" applyAlignment="0" applyProtection="0"/>
    <xf numFmtId="0" fontId="62" fillId="0" borderId="0" applyNumberFormat="0" applyFill="0" applyBorder="0" applyAlignment="0" applyProtection="0"/>
    <xf numFmtId="0" fontId="63" fillId="32" borderId="0" applyNumberFormat="0" applyBorder="0" applyAlignment="0" applyProtection="0"/>
    <xf numFmtId="0" fontId="64" fillId="26" borderId="9"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lignment vertical="center"/>
      <protection/>
    </xf>
    <xf numFmtId="0" fontId="0" fillId="0" borderId="0">
      <alignment vertical="center"/>
      <protection/>
    </xf>
    <xf numFmtId="0" fontId="0" fillId="0" borderId="0">
      <alignment vertical="center"/>
      <protection/>
    </xf>
    <xf numFmtId="0" fontId="3" fillId="0" borderId="0">
      <alignment/>
      <protection/>
    </xf>
    <xf numFmtId="0" fontId="0" fillId="0" borderId="0">
      <alignment vertical="center"/>
      <protection/>
    </xf>
    <xf numFmtId="0" fontId="3"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3" fillId="0" borderId="0">
      <alignment/>
      <protection/>
    </xf>
    <xf numFmtId="0" fontId="3" fillId="0" borderId="0">
      <alignment vertical="center"/>
      <protection/>
    </xf>
    <xf numFmtId="0" fontId="3" fillId="0" borderId="0">
      <alignment vertical="center"/>
      <protection/>
    </xf>
    <xf numFmtId="0" fontId="65" fillId="0" borderId="0" applyNumberFormat="0" applyFill="0" applyBorder="0" applyAlignment="0" applyProtection="0"/>
  </cellStyleXfs>
  <cellXfs count="526">
    <xf numFmtId="0" fontId="0" fillId="0" borderId="0" xfId="0" applyFont="1" applyAlignment="1">
      <alignment vertical="center"/>
    </xf>
    <xf numFmtId="0" fontId="66" fillId="0" borderId="0" xfId="0" applyFont="1" applyAlignment="1">
      <alignment vertical="center"/>
    </xf>
    <xf numFmtId="0" fontId="67" fillId="0" borderId="0" xfId="0" applyFont="1" applyAlignment="1">
      <alignment vertical="center"/>
    </xf>
    <xf numFmtId="0" fontId="67" fillId="0" borderId="0" xfId="0" applyFont="1" applyBorder="1" applyAlignment="1">
      <alignment vertical="center"/>
    </xf>
    <xf numFmtId="0" fontId="67" fillId="0" borderId="10" xfId="0" applyFont="1" applyBorder="1" applyAlignment="1">
      <alignment vertical="center"/>
    </xf>
    <xf numFmtId="0" fontId="67" fillId="0" borderId="11" xfId="0" applyFont="1" applyBorder="1" applyAlignment="1">
      <alignment vertical="center"/>
    </xf>
    <xf numFmtId="0" fontId="66" fillId="0" borderId="0" xfId="0" applyFont="1" applyBorder="1" applyAlignment="1">
      <alignment vertical="center"/>
    </xf>
    <xf numFmtId="0" fontId="68" fillId="33" borderId="12" xfId="0" applyFont="1" applyFill="1" applyBorder="1" applyAlignment="1">
      <alignment vertical="center"/>
    </xf>
    <xf numFmtId="0" fontId="69" fillId="0" borderId="13" xfId="0" applyFont="1" applyBorder="1" applyAlignment="1">
      <alignment horizontal="left" vertical="center"/>
    </xf>
    <xf numFmtId="0" fontId="67" fillId="0" borderId="14" xfId="0" applyFont="1" applyBorder="1" applyAlignment="1">
      <alignment vertical="center"/>
    </xf>
    <xf numFmtId="0" fontId="67" fillId="0" borderId="0" xfId="0" applyFont="1" applyBorder="1" applyAlignment="1">
      <alignment horizontal="left" vertical="center"/>
    </xf>
    <xf numFmtId="0" fontId="67" fillId="0" borderId="15" xfId="0" applyFont="1" applyBorder="1" applyAlignment="1">
      <alignment vertical="center"/>
    </xf>
    <xf numFmtId="0" fontId="67" fillId="0" borderId="0" xfId="0" applyFont="1" applyAlignment="1">
      <alignment vertical="center"/>
    </xf>
    <xf numFmtId="0" fontId="67" fillId="0" borderId="0" xfId="0" applyFont="1" applyAlignment="1">
      <alignment vertical="center"/>
    </xf>
    <xf numFmtId="0" fontId="67" fillId="0" borderId="0" xfId="0" applyFont="1" applyAlignment="1">
      <alignment vertical="center"/>
    </xf>
    <xf numFmtId="0" fontId="67" fillId="0" borderId="0" xfId="0" applyFont="1" applyAlignment="1">
      <alignment vertical="center"/>
    </xf>
    <xf numFmtId="0" fontId="67" fillId="0" borderId="0" xfId="0" applyFont="1" applyAlignment="1">
      <alignment vertical="center"/>
    </xf>
    <xf numFmtId="0" fontId="67" fillId="0" borderId="0" xfId="0" applyFont="1" applyAlignment="1">
      <alignment vertical="center"/>
    </xf>
    <xf numFmtId="0" fontId="67" fillId="0" borderId="0" xfId="0" applyFont="1" applyAlignment="1">
      <alignment vertical="center"/>
    </xf>
    <xf numFmtId="0" fontId="67" fillId="0" borderId="0" xfId="0" applyFont="1" applyAlignment="1">
      <alignment vertical="center"/>
    </xf>
    <xf numFmtId="0" fontId="67" fillId="0" borderId="0" xfId="0" applyFont="1" applyAlignment="1">
      <alignment vertical="center"/>
    </xf>
    <xf numFmtId="0" fontId="67" fillId="0" borderId="12" xfId="0" applyFont="1" applyBorder="1" applyAlignment="1">
      <alignment vertical="center"/>
    </xf>
    <xf numFmtId="0" fontId="69" fillId="0" borderId="0" xfId="0" applyFont="1" applyBorder="1" applyAlignment="1">
      <alignment horizontal="left" vertical="center"/>
    </xf>
    <xf numFmtId="0" fontId="66" fillId="0" borderId="0" xfId="0" applyFont="1" applyAlignment="1">
      <alignment vertical="center"/>
    </xf>
    <xf numFmtId="0" fontId="67" fillId="0" borderId="16" xfId="0" applyFont="1" applyBorder="1" applyAlignment="1">
      <alignment vertical="center"/>
    </xf>
    <xf numFmtId="0" fontId="67" fillId="0" borderId="17" xfId="0" applyFont="1" applyBorder="1" applyAlignment="1">
      <alignment vertical="center"/>
    </xf>
    <xf numFmtId="0" fontId="67" fillId="0" borderId="18" xfId="0" applyFont="1" applyBorder="1" applyAlignment="1">
      <alignment vertical="center"/>
    </xf>
    <xf numFmtId="0" fontId="68" fillId="33" borderId="19" xfId="0" applyFont="1" applyFill="1" applyBorder="1" applyAlignment="1">
      <alignment vertical="center"/>
    </xf>
    <xf numFmtId="0" fontId="70" fillId="33" borderId="19" xfId="0" applyFont="1" applyFill="1" applyBorder="1" applyAlignment="1">
      <alignment vertical="center"/>
    </xf>
    <xf numFmtId="0" fontId="70" fillId="33" borderId="20" xfId="0" applyFont="1" applyFill="1" applyBorder="1" applyAlignment="1">
      <alignment vertical="center"/>
    </xf>
    <xf numFmtId="0" fontId="68" fillId="34" borderId="19" xfId="0" applyFont="1" applyFill="1" applyBorder="1" applyAlignment="1">
      <alignment vertical="center"/>
    </xf>
    <xf numFmtId="0" fontId="70" fillId="34" borderId="20" xfId="0" applyFont="1" applyFill="1" applyBorder="1" applyAlignment="1">
      <alignment vertical="center"/>
    </xf>
    <xf numFmtId="0" fontId="68" fillId="33" borderId="20" xfId="0" applyFont="1" applyFill="1" applyBorder="1" applyAlignment="1">
      <alignment vertical="center"/>
    </xf>
    <xf numFmtId="0" fontId="68" fillId="33" borderId="21" xfId="0" applyFont="1" applyFill="1" applyBorder="1" applyAlignment="1">
      <alignment vertical="center"/>
    </xf>
    <xf numFmtId="0" fontId="69" fillId="0" borderId="16" xfId="0" applyFont="1" applyBorder="1" applyAlignment="1">
      <alignment vertical="center"/>
    </xf>
    <xf numFmtId="0" fontId="69" fillId="0" borderId="22" xfId="0" applyFont="1" applyBorder="1" applyAlignment="1">
      <alignment vertical="center"/>
    </xf>
    <xf numFmtId="0" fontId="68" fillId="34" borderId="20" xfId="0" applyFont="1" applyFill="1" applyBorder="1" applyAlignment="1">
      <alignment vertical="center"/>
    </xf>
    <xf numFmtId="0" fontId="0" fillId="0" borderId="0" xfId="0" applyAlignment="1">
      <alignment vertical="center"/>
    </xf>
    <xf numFmtId="0" fontId="67" fillId="0" borderId="22" xfId="0" applyFont="1" applyBorder="1" applyAlignment="1">
      <alignment vertical="center"/>
    </xf>
    <xf numFmtId="0" fontId="67" fillId="0" borderId="0" xfId="0" applyFont="1" applyAlignment="1">
      <alignment vertical="center"/>
    </xf>
    <xf numFmtId="0" fontId="69" fillId="0" borderId="0" xfId="0" applyFont="1" applyBorder="1" applyAlignment="1">
      <alignment horizontal="left" vertical="top" wrapText="1"/>
    </xf>
    <xf numFmtId="0" fontId="67" fillId="0" borderId="0" xfId="0" applyFont="1" applyBorder="1" applyAlignment="1">
      <alignment vertical="center"/>
    </xf>
    <xf numFmtId="0" fontId="67" fillId="0" borderId="23" xfId="0" applyFont="1" applyBorder="1" applyAlignment="1">
      <alignment vertical="center"/>
    </xf>
    <xf numFmtId="0" fontId="67" fillId="0" borderId="24" xfId="0" applyFont="1" applyBorder="1" applyAlignment="1">
      <alignment vertical="center"/>
    </xf>
    <xf numFmtId="0" fontId="67" fillId="0" borderId="0" xfId="0" applyFont="1" applyBorder="1" applyAlignment="1">
      <alignment horizontal="right" vertical="center"/>
    </xf>
    <xf numFmtId="0" fontId="69" fillId="0" borderId="0" xfId="0" applyFont="1" applyBorder="1" applyAlignment="1">
      <alignment horizontal="center" vertical="top" wrapText="1"/>
    </xf>
    <xf numFmtId="0" fontId="69" fillId="0" borderId="10" xfId="0" applyFont="1" applyBorder="1" applyAlignment="1">
      <alignment horizontal="left" vertical="top" wrapText="1"/>
    </xf>
    <xf numFmtId="0" fontId="71" fillId="0" borderId="10" xfId="0" applyFont="1" applyBorder="1" applyAlignment="1">
      <alignment horizontal="center" vertical="top" wrapText="1"/>
    </xf>
    <xf numFmtId="0" fontId="69" fillId="0" borderId="10" xfId="0" applyFont="1" applyBorder="1" applyAlignment="1">
      <alignment horizontal="left" vertical="top"/>
    </xf>
    <xf numFmtId="0" fontId="67" fillId="0" borderId="10" xfId="0" applyFont="1" applyBorder="1" applyAlignment="1">
      <alignment horizontal="right" vertical="top" wrapText="1"/>
    </xf>
    <xf numFmtId="0" fontId="69" fillId="0" borderId="10" xfId="0" applyFont="1" applyBorder="1" applyAlignment="1">
      <alignment horizontal="center" vertical="top" wrapText="1"/>
    </xf>
    <xf numFmtId="41" fontId="71" fillId="0" borderId="10" xfId="49" applyFont="1" applyBorder="1" applyAlignment="1">
      <alignment horizontal="center" vertical="top" wrapText="1"/>
    </xf>
    <xf numFmtId="41" fontId="66" fillId="0" borderId="0" xfId="49" applyFont="1" applyAlignment="1">
      <alignment vertical="center"/>
    </xf>
    <xf numFmtId="0" fontId="72" fillId="0" borderId="0" xfId="0" applyFont="1" applyBorder="1" applyAlignment="1">
      <alignment horizontal="left" vertical="top" shrinkToFit="1"/>
    </xf>
    <xf numFmtId="0" fontId="72" fillId="33" borderId="19" xfId="0" applyFont="1" applyFill="1" applyBorder="1" applyAlignment="1">
      <alignment horizontal="left" vertical="center" shrinkToFit="1"/>
    </xf>
    <xf numFmtId="0" fontId="72" fillId="0" borderId="16" xfId="0" applyFont="1" applyBorder="1" applyAlignment="1">
      <alignment horizontal="left" vertical="center" shrinkToFit="1"/>
    </xf>
    <xf numFmtId="0" fontId="72" fillId="0" borderId="17" xfId="0" applyFont="1" applyBorder="1" applyAlignment="1">
      <alignment horizontal="left" vertical="center" shrinkToFit="1"/>
    </xf>
    <xf numFmtId="0" fontId="72" fillId="0" borderId="25" xfId="0" applyFont="1" applyBorder="1" applyAlignment="1">
      <alignment horizontal="left" vertical="center" shrinkToFit="1"/>
    </xf>
    <xf numFmtId="0" fontId="6" fillId="35" borderId="19" xfId="82" applyFont="1" applyFill="1" applyBorder="1" applyAlignment="1">
      <alignment horizontal="left" vertical="center" shrinkToFit="1"/>
      <protection/>
    </xf>
    <xf numFmtId="0" fontId="72" fillId="34" borderId="19" xfId="0" applyFont="1" applyFill="1" applyBorder="1" applyAlignment="1">
      <alignment horizontal="left" vertical="center" shrinkToFit="1"/>
    </xf>
    <xf numFmtId="0" fontId="72" fillId="0" borderId="0" xfId="0" applyFont="1" applyAlignment="1">
      <alignment horizontal="left" vertical="center" shrinkToFit="1"/>
    </xf>
    <xf numFmtId="41" fontId="73" fillId="0" borderId="0" xfId="49" applyFont="1" applyAlignment="1">
      <alignment vertical="center"/>
    </xf>
    <xf numFmtId="41" fontId="67" fillId="0" borderId="0" xfId="49" applyFont="1" applyBorder="1" applyAlignment="1">
      <alignment vertical="center"/>
    </xf>
    <xf numFmtId="0" fontId="3" fillId="0" borderId="0" xfId="76">
      <alignment/>
      <protection/>
    </xf>
    <xf numFmtId="0" fontId="10" fillId="0" borderId="0" xfId="80" applyFont="1" applyAlignment="1">
      <alignment horizontal="justify" vertical="justify" wrapText="1"/>
      <protection/>
    </xf>
    <xf numFmtId="0" fontId="9" fillId="0" borderId="0" xfId="80" applyFont="1" applyAlignment="1">
      <alignment horizontal="justify" vertical="center"/>
      <protection/>
    </xf>
    <xf numFmtId="0" fontId="10" fillId="0" borderId="0" xfId="80" applyFont="1" applyAlignment="1">
      <alignment horizontal="justify" vertical="center"/>
      <protection/>
    </xf>
    <xf numFmtId="0" fontId="7" fillId="0" borderId="0" xfId="80" applyFont="1" applyAlignment="1">
      <alignment horizontal="justify" vertical="center"/>
      <protection/>
    </xf>
    <xf numFmtId="0" fontId="9" fillId="0" borderId="0" xfId="80" applyFont="1" applyAlignment="1">
      <alignment horizontal="justify" vertical="top"/>
      <protection/>
    </xf>
    <xf numFmtId="0" fontId="12" fillId="0" borderId="0" xfId="76" applyFont="1" applyAlignment="1">
      <alignment vertical="center"/>
      <protection/>
    </xf>
    <xf numFmtId="0" fontId="73" fillId="0" borderId="0" xfId="0" applyFont="1" applyBorder="1" applyAlignment="1">
      <alignment horizontal="left" vertical="center"/>
    </xf>
    <xf numFmtId="0" fontId="72" fillId="0" borderId="22" xfId="0" applyFont="1" applyFill="1" applyBorder="1" applyAlignment="1">
      <alignment horizontal="left" vertical="center" shrinkToFit="1"/>
    </xf>
    <xf numFmtId="0" fontId="67" fillId="0" borderId="22" xfId="0" applyFont="1" applyFill="1" applyBorder="1" applyAlignment="1">
      <alignment vertical="center"/>
    </xf>
    <xf numFmtId="0" fontId="16" fillId="0" borderId="22" xfId="0" applyFont="1" applyFill="1" applyBorder="1" applyAlignment="1">
      <alignment vertical="center"/>
    </xf>
    <xf numFmtId="0" fontId="16" fillId="0" borderId="0" xfId="0" applyFont="1" applyFill="1" applyBorder="1" applyAlignment="1">
      <alignment vertical="center"/>
    </xf>
    <xf numFmtId="0" fontId="69" fillId="0" borderId="0" xfId="0" applyFont="1" applyFill="1" applyBorder="1" applyAlignment="1">
      <alignment horizontal="left" vertical="center"/>
    </xf>
    <xf numFmtId="0" fontId="69" fillId="0" borderId="26" xfId="0" applyFont="1" applyFill="1" applyBorder="1" applyAlignment="1">
      <alignment horizontal="left" vertical="center"/>
    </xf>
    <xf numFmtId="0" fontId="69" fillId="0" borderId="27" xfId="0" applyFont="1" applyFill="1" applyBorder="1" applyAlignment="1">
      <alignment horizontal="left" vertical="center"/>
    </xf>
    <xf numFmtId="0" fontId="69" fillId="0" borderId="13" xfId="0" applyFont="1" applyFill="1" applyBorder="1" applyAlignment="1">
      <alignment horizontal="left" vertical="center"/>
    </xf>
    <xf numFmtId="0" fontId="72" fillId="0" borderId="22" xfId="0" applyFont="1" applyBorder="1" applyAlignment="1">
      <alignment horizontal="left" vertical="center" shrinkToFit="1"/>
    </xf>
    <xf numFmtId="0" fontId="17" fillId="0" borderId="22" xfId="0" applyFont="1" applyFill="1" applyBorder="1" applyAlignment="1">
      <alignment horizontal="left" vertical="center" shrinkToFit="1"/>
    </xf>
    <xf numFmtId="0" fontId="72" fillId="0" borderId="22" xfId="0" applyFont="1" applyBorder="1" applyAlignment="1">
      <alignment vertical="center"/>
    </xf>
    <xf numFmtId="0" fontId="72" fillId="0" borderId="22" xfId="0" applyFont="1" applyBorder="1" applyAlignment="1">
      <alignment horizontal="left" vertical="center"/>
    </xf>
    <xf numFmtId="0" fontId="74" fillId="34" borderId="28" xfId="0" applyFont="1" applyFill="1" applyBorder="1" applyAlignment="1">
      <alignment horizontal="center" vertical="center"/>
    </xf>
    <xf numFmtId="0" fontId="67" fillId="0" borderId="29" xfId="0" applyFont="1" applyBorder="1" applyAlignment="1">
      <alignment vertical="center"/>
    </xf>
    <xf numFmtId="0" fontId="67" fillId="0" borderId="30" xfId="0" applyFont="1" applyBorder="1" applyAlignment="1">
      <alignment vertical="center"/>
    </xf>
    <xf numFmtId="0" fontId="67" fillId="0" borderId="31" xfId="0" applyFont="1" applyBorder="1" applyAlignment="1">
      <alignment vertical="center"/>
    </xf>
    <xf numFmtId="179" fontId="68" fillId="33" borderId="19" xfId="49" applyNumberFormat="1" applyFont="1" applyFill="1" applyBorder="1" applyAlignment="1">
      <alignment vertical="center"/>
    </xf>
    <xf numFmtId="179" fontId="67" fillId="0" borderId="16" xfId="49" applyNumberFormat="1" applyFont="1" applyBorder="1" applyAlignment="1">
      <alignment vertical="center"/>
    </xf>
    <xf numFmtId="179" fontId="67" fillId="0" borderId="22" xfId="49" applyNumberFormat="1" applyFont="1" applyBorder="1" applyAlignment="1">
      <alignment vertical="center"/>
    </xf>
    <xf numFmtId="179" fontId="67" fillId="0" borderId="17" xfId="49" applyNumberFormat="1" applyFont="1" applyBorder="1" applyAlignment="1">
      <alignment vertical="center"/>
    </xf>
    <xf numFmtId="179" fontId="67" fillId="0" borderId="11" xfId="49" applyNumberFormat="1" applyFont="1" applyBorder="1" applyAlignment="1">
      <alignment vertical="center"/>
    </xf>
    <xf numFmtId="179" fontId="4" fillId="33" borderId="19" xfId="49" applyNumberFormat="1" applyFont="1" applyFill="1" applyBorder="1" applyAlignment="1">
      <alignment vertical="center" shrinkToFit="1"/>
    </xf>
    <xf numFmtId="179" fontId="68" fillId="34" borderId="19" xfId="49" applyNumberFormat="1" applyFont="1" applyFill="1" applyBorder="1" applyAlignment="1">
      <alignment vertical="center"/>
    </xf>
    <xf numFmtId="179" fontId="68" fillId="33" borderId="19" xfId="49" applyNumberFormat="1" applyFont="1" applyFill="1" applyBorder="1" applyAlignment="1">
      <alignment vertical="center"/>
    </xf>
    <xf numFmtId="179" fontId="67" fillId="0" borderId="16" xfId="49" applyNumberFormat="1" applyFont="1" applyBorder="1" applyAlignment="1">
      <alignment vertical="center"/>
    </xf>
    <xf numFmtId="179" fontId="67" fillId="0" borderId="22" xfId="49" applyNumberFormat="1" applyFont="1" applyBorder="1" applyAlignment="1">
      <alignment vertical="center"/>
    </xf>
    <xf numFmtId="179" fontId="67" fillId="0" borderId="17" xfId="49" applyNumberFormat="1" applyFont="1" applyBorder="1" applyAlignment="1">
      <alignment vertical="center"/>
    </xf>
    <xf numFmtId="179" fontId="67" fillId="0" borderId="11" xfId="49" applyNumberFormat="1" applyFont="1" applyBorder="1" applyAlignment="1">
      <alignment vertical="center"/>
    </xf>
    <xf numFmtId="179" fontId="68" fillId="33" borderId="11" xfId="49" applyNumberFormat="1" applyFont="1" applyFill="1" applyBorder="1" applyAlignment="1">
      <alignment vertical="center"/>
    </xf>
    <xf numFmtId="179" fontId="68" fillId="34" borderId="19" xfId="49" applyNumberFormat="1" applyFont="1" applyFill="1" applyBorder="1" applyAlignment="1">
      <alignment vertical="center"/>
    </xf>
    <xf numFmtId="176" fontId="68" fillId="33" borderId="19" xfId="49" applyNumberFormat="1" applyFont="1" applyFill="1" applyBorder="1" applyAlignment="1">
      <alignment vertical="center"/>
    </xf>
    <xf numFmtId="176" fontId="67" fillId="0" borderId="16" xfId="49" applyNumberFormat="1" applyFont="1" applyBorder="1" applyAlignment="1">
      <alignment vertical="center"/>
    </xf>
    <xf numFmtId="176" fontId="67" fillId="0" borderId="22" xfId="49" applyNumberFormat="1" applyFont="1" applyBorder="1" applyAlignment="1">
      <alignment vertical="center"/>
    </xf>
    <xf numFmtId="176" fontId="67" fillId="36" borderId="22" xfId="49" applyNumberFormat="1" applyFont="1" applyFill="1" applyBorder="1" applyAlignment="1">
      <alignment vertical="center"/>
    </xf>
    <xf numFmtId="176" fontId="67" fillId="0" borderId="22" xfId="49" applyNumberFormat="1" applyFont="1" applyFill="1" applyBorder="1" applyAlignment="1">
      <alignment vertical="center"/>
    </xf>
    <xf numFmtId="176" fontId="67" fillId="0" borderId="17" xfId="49" applyNumberFormat="1" applyFont="1" applyBorder="1" applyAlignment="1">
      <alignment vertical="center"/>
    </xf>
    <xf numFmtId="176" fontId="68" fillId="34" borderId="19" xfId="49" applyNumberFormat="1" applyFont="1" applyFill="1" applyBorder="1" applyAlignment="1">
      <alignment vertical="center"/>
    </xf>
    <xf numFmtId="0" fontId="69" fillId="0" borderId="10" xfId="0" applyFont="1" applyBorder="1" applyAlignment="1">
      <alignment horizontal="left" vertical="center"/>
    </xf>
    <xf numFmtId="179" fontId="67" fillId="0" borderId="25" xfId="49" applyNumberFormat="1" applyFont="1" applyBorder="1" applyAlignment="1">
      <alignment vertical="center"/>
    </xf>
    <xf numFmtId="0" fontId="67" fillId="0" borderId="11" xfId="0" applyFont="1" applyBorder="1" applyAlignment="1">
      <alignment horizontal="left" vertical="center"/>
    </xf>
    <xf numFmtId="0" fontId="67" fillId="0" borderId="27" xfId="0" applyFont="1" applyBorder="1" applyAlignment="1">
      <alignment vertical="center"/>
    </xf>
    <xf numFmtId="0" fontId="67" fillId="0" borderId="26" xfId="0" applyFont="1" applyBorder="1" applyAlignment="1">
      <alignment vertical="center"/>
    </xf>
    <xf numFmtId="0" fontId="67" fillId="0" borderId="13" xfId="0" applyFont="1" applyBorder="1" applyAlignment="1">
      <alignment vertical="center"/>
    </xf>
    <xf numFmtId="0" fontId="67" fillId="0" borderId="27" xfId="0" applyFont="1" applyBorder="1" applyAlignment="1">
      <alignment horizontal="left" vertical="center"/>
    </xf>
    <xf numFmtId="0" fontId="67" fillId="0" borderId="13" xfId="0" applyFont="1" applyBorder="1" applyAlignment="1">
      <alignment horizontal="left" vertical="center"/>
    </xf>
    <xf numFmtId="0" fontId="69" fillId="0" borderId="32" xfId="0" applyFont="1" applyBorder="1" applyAlignment="1">
      <alignment horizontal="left" vertical="center"/>
    </xf>
    <xf numFmtId="0" fontId="16" fillId="0" borderId="27" xfId="0" applyFont="1" applyFill="1" applyBorder="1" applyAlignment="1">
      <alignment vertical="center"/>
    </xf>
    <xf numFmtId="0" fontId="16" fillId="0" borderId="26" xfId="0" applyFont="1" applyFill="1" applyBorder="1" applyAlignment="1">
      <alignment vertical="center"/>
    </xf>
    <xf numFmtId="0" fontId="16" fillId="0" borderId="33" xfId="0" applyFont="1" applyFill="1" applyBorder="1" applyAlignment="1">
      <alignment vertical="center"/>
    </xf>
    <xf numFmtId="0" fontId="16" fillId="0" borderId="13" xfId="0" applyFont="1" applyFill="1" applyBorder="1" applyAlignment="1">
      <alignment vertical="center"/>
    </xf>
    <xf numFmtId="0" fontId="67" fillId="0" borderId="27" xfId="0" applyFont="1" applyFill="1" applyBorder="1" applyAlignment="1">
      <alignment vertical="center"/>
    </xf>
    <xf numFmtId="0" fontId="72" fillId="0" borderId="16" xfId="0" applyFont="1" applyFill="1" applyBorder="1" applyAlignment="1">
      <alignment horizontal="left" vertical="center" shrinkToFit="1"/>
    </xf>
    <xf numFmtId="0" fontId="67" fillId="0" borderId="22" xfId="0" applyFont="1" applyBorder="1" applyAlignment="1">
      <alignment horizontal="left" vertical="center"/>
    </xf>
    <xf numFmtId="0" fontId="67" fillId="0" borderId="17" xfId="0" applyFont="1" applyBorder="1" applyAlignment="1">
      <alignment horizontal="left" vertical="center"/>
    </xf>
    <xf numFmtId="0" fontId="69" fillId="0" borderId="26" xfId="0" applyFont="1" applyBorder="1" applyAlignment="1">
      <alignment horizontal="left" vertical="center"/>
    </xf>
    <xf numFmtId="0" fontId="67" fillId="0" borderId="16" xfId="0" applyFont="1" applyBorder="1" applyAlignment="1">
      <alignment horizontal="left" vertical="center"/>
    </xf>
    <xf numFmtId="0" fontId="74" fillId="34" borderId="11" xfId="0" applyFont="1" applyFill="1" applyBorder="1" applyAlignment="1">
      <alignment horizontal="center" vertical="center"/>
    </xf>
    <xf numFmtId="0" fontId="69" fillId="0" borderId="33" xfId="0" applyFont="1" applyFill="1" applyBorder="1" applyAlignment="1">
      <alignment horizontal="left" vertical="center"/>
    </xf>
    <xf numFmtId="0" fontId="67" fillId="0" borderId="25" xfId="0" applyFont="1" applyBorder="1" applyAlignment="1">
      <alignment vertical="center"/>
    </xf>
    <xf numFmtId="179" fontId="67" fillId="0" borderId="25" xfId="49" applyNumberFormat="1" applyFont="1" applyBorder="1" applyAlignment="1">
      <alignment vertical="center"/>
    </xf>
    <xf numFmtId="176" fontId="67" fillId="0" borderId="11" xfId="49" applyNumberFormat="1" applyFont="1" applyBorder="1" applyAlignment="1">
      <alignment vertical="center"/>
    </xf>
    <xf numFmtId="0" fontId="67" fillId="36" borderId="29" xfId="0" applyFont="1" applyFill="1" applyBorder="1" applyAlignment="1">
      <alignment vertical="center"/>
    </xf>
    <xf numFmtId="0" fontId="75" fillId="0" borderId="29" xfId="0" applyFont="1" applyBorder="1" applyAlignment="1">
      <alignment vertical="center"/>
    </xf>
    <xf numFmtId="0" fontId="76" fillId="0" borderId="0" xfId="0" applyFont="1" applyBorder="1" applyAlignment="1">
      <alignment vertical="center"/>
    </xf>
    <xf numFmtId="0" fontId="67" fillId="0" borderId="10" xfId="0" applyFont="1" applyBorder="1" applyAlignment="1">
      <alignment horizontal="left" vertical="center"/>
    </xf>
    <xf numFmtId="0" fontId="67" fillId="0" borderId="34" xfId="0" applyFont="1" applyBorder="1" applyAlignment="1">
      <alignment horizontal="left" vertical="center"/>
    </xf>
    <xf numFmtId="179" fontId="67" fillId="0" borderId="34" xfId="49" applyNumberFormat="1" applyFont="1" applyBorder="1" applyAlignment="1">
      <alignment vertical="center"/>
    </xf>
    <xf numFmtId="0" fontId="67" fillId="0" borderId="35" xfId="0" applyFont="1" applyBorder="1" applyAlignment="1">
      <alignment vertical="center"/>
    </xf>
    <xf numFmtId="0" fontId="16" fillId="0" borderId="16" xfId="0" applyFont="1" applyFill="1" applyBorder="1" applyAlignment="1">
      <alignment vertical="center"/>
    </xf>
    <xf numFmtId="0" fontId="17" fillId="0" borderId="16" xfId="0" applyFont="1" applyFill="1" applyBorder="1" applyAlignment="1">
      <alignment horizontal="left" vertical="center" shrinkToFit="1"/>
    </xf>
    <xf numFmtId="0" fontId="16" fillId="0" borderId="29" xfId="0" applyFont="1" applyFill="1" applyBorder="1" applyAlignment="1">
      <alignment vertical="center"/>
    </xf>
    <xf numFmtId="0" fontId="67" fillId="0" borderId="29" xfId="0" applyFont="1" applyFill="1" applyBorder="1" applyAlignment="1">
      <alignment vertical="center"/>
    </xf>
    <xf numFmtId="0" fontId="66" fillId="0" borderId="29" xfId="0" applyFont="1" applyBorder="1" applyAlignment="1">
      <alignment vertical="center"/>
    </xf>
    <xf numFmtId="177" fontId="67" fillId="0" borderId="22" xfId="49" applyNumberFormat="1" applyFont="1" applyFill="1" applyBorder="1" applyAlignment="1">
      <alignment vertical="center"/>
    </xf>
    <xf numFmtId="0" fontId="16" fillId="0" borderId="22" xfId="77" applyFont="1" applyFill="1" applyBorder="1" applyAlignment="1">
      <alignment horizontal="left" vertical="center" shrinkToFit="1"/>
      <protection/>
    </xf>
    <xf numFmtId="0" fontId="16" fillId="0" borderId="22" xfId="78" applyFont="1" applyFill="1" applyBorder="1">
      <alignment vertical="center"/>
      <protection/>
    </xf>
    <xf numFmtId="0" fontId="67" fillId="0" borderId="11" xfId="0" applyFont="1" applyBorder="1" applyAlignment="1">
      <alignment horizontal="left" vertical="center"/>
    </xf>
    <xf numFmtId="0" fontId="16" fillId="0" borderId="0" xfId="0" applyFont="1" applyFill="1" applyBorder="1" applyAlignment="1">
      <alignment horizontal="left" vertical="center"/>
    </xf>
    <xf numFmtId="177" fontId="67" fillId="0" borderId="0" xfId="49" applyNumberFormat="1" applyFont="1" applyAlignment="1">
      <alignment vertical="center"/>
    </xf>
    <xf numFmtId="177" fontId="68" fillId="33" borderId="19" xfId="49" applyNumberFormat="1" applyFont="1" applyFill="1" applyBorder="1" applyAlignment="1">
      <alignment vertical="center"/>
    </xf>
    <xf numFmtId="177" fontId="67" fillId="0" borderId="16" xfId="49" applyNumberFormat="1" applyFont="1" applyBorder="1" applyAlignment="1">
      <alignment vertical="center"/>
    </xf>
    <xf numFmtId="177" fontId="16" fillId="0" borderId="22" xfId="49" applyNumberFormat="1" applyFont="1" applyFill="1" applyBorder="1" applyAlignment="1">
      <alignment vertical="center"/>
    </xf>
    <xf numFmtId="177" fontId="16" fillId="0" borderId="16" xfId="49" applyNumberFormat="1" applyFont="1" applyFill="1" applyBorder="1" applyAlignment="1">
      <alignment vertical="center"/>
    </xf>
    <xf numFmtId="177" fontId="16" fillId="0" borderId="22" xfId="0" applyNumberFormat="1" applyFont="1" applyFill="1" applyBorder="1" applyAlignment="1">
      <alignment vertical="center"/>
    </xf>
    <xf numFmtId="177" fontId="67" fillId="0" borderId="16" xfId="49" applyNumberFormat="1" applyFont="1" applyFill="1" applyBorder="1" applyAlignment="1">
      <alignment vertical="center"/>
    </xf>
    <xf numFmtId="177" fontId="67" fillId="0" borderId="22" xfId="49" applyNumberFormat="1" applyFont="1" applyBorder="1" applyAlignment="1">
      <alignment vertical="center"/>
    </xf>
    <xf numFmtId="177" fontId="67" fillId="0" borderId="17" xfId="49" applyNumberFormat="1" applyFont="1" applyBorder="1" applyAlignment="1">
      <alignment vertical="center"/>
    </xf>
    <xf numFmtId="177" fontId="67" fillId="0" borderId="25" xfId="49" applyNumberFormat="1" applyFont="1" applyBorder="1" applyAlignment="1">
      <alignment vertical="center"/>
    </xf>
    <xf numFmtId="177" fontId="4" fillId="35" borderId="19" xfId="49" applyNumberFormat="1" applyFont="1" applyFill="1" applyBorder="1" applyAlignment="1">
      <alignment vertical="center" shrinkToFit="1"/>
    </xf>
    <xf numFmtId="177" fontId="67" fillId="0" borderId="22" xfId="49" applyNumberFormat="1" applyFont="1" applyBorder="1" applyAlignment="1">
      <alignment vertical="center"/>
    </xf>
    <xf numFmtId="177" fontId="4" fillId="37" borderId="21" xfId="49" applyNumberFormat="1" applyFont="1" applyFill="1" applyBorder="1" applyAlignment="1">
      <alignment vertical="center" shrinkToFit="1"/>
    </xf>
    <xf numFmtId="177" fontId="66" fillId="0" borderId="0" xfId="49" applyNumberFormat="1" applyFont="1" applyAlignment="1">
      <alignment vertical="center"/>
    </xf>
    <xf numFmtId="177" fontId="73" fillId="0" borderId="0" xfId="49" applyNumberFormat="1" applyFont="1" applyAlignment="1">
      <alignment vertical="center"/>
    </xf>
    <xf numFmtId="0" fontId="67" fillId="0" borderId="13" xfId="0" applyFont="1" applyFill="1" applyBorder="1" applyAlignment="1">
      <alignment vertical="center"/>
    </xf>
    <xf numFmtId="177" fontId="67" fillId="0" borderId="17" xfId="49" applyNumberFormat="1" applyFont="1" applyFill="1" applyBorder="1" applyAlignment="1">
      <alignment vertical="center"/>
    </xf>
    <xf numFmtId="0" fontId="17" fillId="0" borderId="17" xfId="0" applyFont="1" applyFill="1" applyBorder="1" applyAlignment="1">
      <alignment horizontal="left" vertical="center" shrinkToFit="1"/>
    </xf>
    <xf numFmtId="0" fontId="16" fillId="0" borderId="16" xfId="77" applyFont="1" applyFill="1" applyBorder="1" applyAlignment="1">
      <alignment horizontal="left" vertical="center" shrinkToFit="1"/>
      <protection/>
    </xf>
    <xf numFmtId="177" fontId="16" fillId="0" borderId="17" xfId="49" applyNumberFormat="1" applyFont="1" applyFill="1" applyBorder="1" applyAlignment="1">
      <alignment vertical="center"/>
    </xf>
    <xf numFmtId="0" fontId="16" fillId="0" borderId="17" xfId="0" applyFont="1" applyFill="1" applyBorder="1" applyAlignment="1">
      <alignment vertical="center"/>
    </xf>
    <xf numFmtId="0" fontId="67" fillId="0" borderId="16" xfId="0" applyFont="1" applyFill="1" applyBorder="1" applyAlignment="1">
      <alignment vertical="center"/>
    </xf>
    <xf numFmtId="0" fontId="67" fillId="0" borderId="25" xfId="0" applyFont="1" applyFill="1" applyBorder="1" applyAlignment="1">
      <alignment vertical="center"/>
    </xf>
    <xf numFmtId="0" fontId="72" fillId="0" borderId="17" xfId="0" applyFont="1" applyFill="1" applyBorder="1" applyAlignment="1">
      <alignment horizontal="left" vertical="center" shrinkToFit="1"/>
    </xf>
    <xf numFmtId="0" fontId="72" fillId="0" borderId="16" xfId="0" applyFont="1" applyBorder="1" applyAlignment="1">
      <alignment vertical="center"/>
    </xf>
    <xf numFmtId="0" fontId="67" fillId="0" borderId="10" xfId="0" applyFont="1" applyBorder="1" applyAlignment="1">
      <alignment horizontal="right" vertical="top" shrinkToFit="1"/>
    </xf>
    <xf numFmtId="0" fontId="70" fillId="33" borderId="20" xfId="0" applyFont="1" applyFill="1" applyBorder="1" applyAlignment="1">
      <alignment vertical="center" shrinkToFit="1"/>
    </xf>
    <xf numFmtId="0" fontId="67" fillId="0" borderId="18" xfId="0" applyFont="1" applyBorder="1" applyAlignment="1">
      <alignment vertical="center" shrinkToFit="1"/>
    </xf>
    <xf numFmtId="0" fontId="67" fillId="0" borderId="23" xfId="0" applyFont="1" applyBorder="1" applyAlignment="1">
      <alignment vertical="center" shrinkToFit="1"/>
    </xf>
    <xf numFmtId="0" fontId="67" fillId="0" borderId="12" xfId="0" applyFont="1" applyBorder="1" applyAlignment="1">
      <alignment vertical="center" shrinkToFit="1"/>
    </xf>
    <xf numFmtId="0" fontId="67" fillId="0" borderId="24" xfId="0" applyFont="1" applyBorder="1" applyAlignment="1">
      <alignment vertical="center" shrinkToFit="1"/>
    </xf>
    <xf numFmtId="0" fontId="68" fillId="33" borderId="20" xfId="0" applyFont="1" applyFill="1" applyBorder="1" applyAlignment="1">
      <alignment vertical="center" shrinkToFit="1"/>
    </xf>
    <xf numFmtId="0" fontId="69" fillId="0" borderId="18" xfId="0" applyFont="1" applyBorder="1" applyAlignment="1">
      <alignment vertical="center" shrinkToFit="1"/>
    </xf>
    <xf numFmtId="0" fontId="69" fillId="0" borderId="23" xfId="0" applyFont="1" applyBorder="1" applyAlignment="1">
      <alignment vertical="center" shrinkToFit="1"/>
    </xf>
    <xf numFmtId="0" fontId="68" fillId="34" borderId="20" xfId="0" applyFont="1" applyFill="1" applyBorder="1" applyAlignment="1">
      <alignment vertical="center" shrinkToFit="1"/>
    </xf>
    <xf numFmtId="0" fontId="66" fillId="0" borderId="0" xfId="0" applyFont="1" applyAlignment="1">
      <alignment vertical="center" shrinkToFit="1"/>
    </xf>
    <xf numFmtId="0" fontId="67" fillId="0" borderId="23" xfId="79" applyFont="1" applyFill="1" applyBorder="1" applyAlignment="1">
      <alignment vertical="center" shrinkToFit="1"/>
      <protection/>
    </xf>
    <xf numFmtId="177" fontId="16" fillId="0" borderId="17" xfId="0" applyNumberFormat="1" applyFont="1" applyFill="1" applyBorder="1" applyAlignment="1">
      <alignment vertical="center"/>
    </xf>
    <xf numFmtId="0" fontId="67" fillId="0" borderId="22" xfId="79" applyFont="1" applyFill="1" applyBorder="1">
      <alignment vertical="center"/>
      <protection/>
    </xf>
    <xf numFmtId="177" fontId="67" fillId="0" borderId="22" xfId="58" applyNumberFormat="1" applyFont="1" applyFill="1" applyBorder="1" applyAlignment="1">
      <alignment vertical="center"/>
    </xf>
    <xf numFmtId="177" fontId="67" fillId="0" borderId="22" xfId="58" applyNumberFormat="1" applyFont="1" applyFill="1" applyBorder="1" applyAlignment="1">
      <alignment vertical="center"/>
    </xf>
    <xf numFmtId="0" fontId="67" fillId="0" borderId="22" xfId="79" applyFont="1" applyFill="1" applyBorder="1">
      <alignment vertical="center"/>
      <protection/>
    </xf>
    <xf numFmtId="0" fontId="67" fillId="0" borderId="0" xfId="0" applyFont="1" applyAlignment="1">
      <alignment vertical="center"/>
    </xf>
    <xf numFmtId="0" fontId="67" fillId="0" borderId="0" xfId="0" applyFont="1" applyBorder="1" applyAlignment="1">
      <alignment vertical="center"/>
    </xf>
    <xf numFmtId="0" fontId="67" fillId="0" borderId="22" xfId="0" applyFont="1" applyBorder="1" applyAlignment="1">
      <alignment vertical="center"/>
    </xf>
    <xf numFmtId="0" fontId="67" fillId="0" borderId="29" xfId="0" applyFont="1" applyBorder="1" applyAlignment="1">
      <alignment vertical="center"/>
    </xf>
    <xf numFmtId="0" fontId="67" fillId="0" borderId="13" xfId="0" applyFont="1" applyBorder="1" applyAlignment="1">
      <alignment vertical="center"/>
    </xf>
    <xf numFmtId="0" fontId="67" fillId="0" borderId="33" xfId="0" applyFont="1" applyBorder="1" applyAlignment="1">
      <alignment vertical="center"/>
    </xf>
    <xf numFmtId="177" fontId="67" fillId="0" borderId="22" xfId="49" applyNumberFormat="1" applyFont="1" applyBorder="1" applyAlignment="1">
      <alignment vertical="center"/>
    </xf>
    <xf numFmtId="0" fontId="67" fillId="0" borderId="0" xfId="0" applyFont="1" applyAlignment="1">
      <alignment vertical="center"/>
    </xf>
    <xf numFmtId="0" fontId="67" fillId="0" borderId="0" xfId="0" applyFont="1" applyBorder="1" applyAlignment="1">
      <alignment vertical="center"/>
    </xf>
    <xf numFmtId="0" fontId="67" fillId="0" borderId="22" xfId="0" applyFont="1" applyBorder="1" applyAlignment="1">
      <alignment vertical="center"/>
    </xf>
    <xf numFmtId="0" fontId="67" fillId="0" borderId="29" xfId="0" applyFont="1" applyBorder="1" applyAlignment="1">
      <alignment vertical="center"/>
    </xf>
    <xf numFmtId="176" fontId="67" fillId="0" borderId="22" xfId="49" applyNumberFormat="1" applyFont="1" applyBorder="1" applyAlignment="1">
      <alignment vertical="center"/>
    </xf>
    <xf numFmtId="0" fontId="67" fillId="0" borderId="13" xfId="0" applyFont="1" applyBorder="1" applyAlignment="1">
      <alignment vertical="center"/>
    </xf>
    <xf numFmtId="0" fontId="67" fillId="0" borderId="22" xfId="0" applyFont="1" applyBorder="1" applyAlignment="1">
      <alignment vertical="center" shrinkToFit="1"/>
    </xf>
    <xf numFmtId="0" fontId="16" fillId="0" borderId="22" xfId="83" applyFont="1" applyBorder="1" applyAlignment="1" applyProtection="1">
      <alignment vertical="center" shrinkToFit="1"/>
      <protection/>
    </xf>
    <xf numFmtId="0" fontId="16" fillId="0" borderId="22" xfId="83" applyNumberFormat="1" applyFont="1" applyBorder="1" applyAlignment="1" applyProtection="1">
      <alignment vertical="center" shrinkToFit="1"/>
      <protection/>
    </xf>
    <xf numFmtId="0" fontId="16" fillId="0" borderId="22" xfId="83" applyFont="1" applyFill="1" applyBorder="1" applyAlignment="1" applyProtection="1">
      <alignment vertical="center" shrinkToFit="1"/>
      <protection/>
    </xf>
    <xf numFmtId="176" fontId="67" fillId="0" borderId="17" xfId="49" applyNumberFormat="1" applyFont="1" applyBorder="1" applyAlignment="1">
      <alignment vertical="center"/>
    </xf>
    <xf numFmtId="176" fontId="67" fillId="0" borderId="22" xfId="49" applyNumberFormat="1" applyFont="1" applyBorder="1" applyAlignment="1">
      <alignment vertical="center"/>
    </xf>
    <xf numFmtId="0" fontId="67" fillId="0" borderId="22" xfId="0" applyFont="1" applyBorder="1" applyAlignment="1">
      <alignment vertical="center"/>
    </xf>
    <xf numFmtId="176" fontId="67" fillId="0" borderId="22" xfId="49" applyNumberFormat="1" applyFont="1" applyBorder="1" applyAlignment="1">
      <alignment vertical="center"/>
    </xf>
    <xf numFmtId="0" fontId="67" fillId="0" borderId="0" xfId="0" applyFont="1" applyAlignment="1">
      <alignment vertical="center"/>
    </xf>
    <xf numFmtId="0" fontId="67" fillId="0" borderId="0" xfId="0" applyFont="1" applyBorder="1" applyAlignment="1">
      <alignment vertical="center"/>
    </xf>
    <xf numFmtId="0" fontId="67" fillId="0" borderId="16" xfId="0" applyFont="1" applyBorder="1" applyAlignment="1">
      <alignment vertical="center"/>
    </xf>
    <xf numFmtId="0" fontId="67" fillId="0" borderId="17" xfId="0" applyFont="1" applyBorder="1" applyAlignment="1">
      <alignment vertical="center"/>
    </xf>
    <xf numFmtId="0" fontId="67" fillId="0" borderId="22" xfId="0" applyFont="1" applyBorder="1" applyAlignment="1">
      <alignment vertical="center"/>
    </xf>
    <xf numFmtId="0" fontId="72" fillId="0" borderId="22" xfId="0" applyFont="1" applyBorder="1" applyAlignment="1">
      <alignment horizontal="left" vertical="center" shrinkToFit="1"/>
    </xf>
    <xf numFmtId="0" fontId="67" fillId="0" borderId="29" xfId="0" applyFont="1" applyBorder="1" applyAlignment="1">
      <alignment vertical="center"/>
    </xf>
    <xf numFmtId="176" fontId="67" fillId="0" borderId="16" xfId="49" applyNumberFormat="1" applyFont="1" applyBorder="1" applyAlignment="1">
      <alignment vertical="center"/>
    </xf>
    <xf numFmtId="176" fontId="67" fillId="0" borderId="22" xfId="49" applyNumberFormat="1" applyFont="1" applyBorder="1" applyAlignment="1">
      <alignment vertical="center"/>
    </xf>
    <xf numFmtId="176" fontId="67" fillId="36" borderId="22" xfId="49" applyNumberFormat="1" applyFont="1" applyFill="1" applyBorder="1" applyAlignment="1">
      <alignment vertical="center"/>
    </xf>
    <xf numFmtId="176" fontId="67" fillId="0" borderId="17" xfId="49" applyNumberFormat="1" applyFont="1" applyBorder="1" applyAlignment="1">
      <alignment vertical="center"/>
    </xf>
    <xf numFmtId="0" fontId="67" fillId="0" borderId="13" xfId="0" applyFont="1" applyBorder="1" applyAlignment="1">
      <alignment vertical="center"/>
    </xf>
    <xf numFmtId="177" fontId="67" fillId="0" borderId="22" xfId="58" applyNumberFormat="1" applyFont="1" applyFill="1" applyBorder="1" applyAlignment="1">
      <alignment vertical="center"/>
    </xf>
    <xf numFmtId="0" fontId="67" fillId="0" borderId="22" xfId="79" applyFont="1" applyFill="1" applyBorder="1">
      <alignment vertical="center"/>
      <protection/>
    </xf>
    <xf numFmtId="177" fontId="67" fillId="0" borderId="22" xfId="79" applyNumberFormat="1" applyFont="1" applyFill="1" applyBorder="1" applyAlignment="1">
      <alignment vertical="center"/>
      <protection/>
    </xf>
    <xf numFmtId="177" fontId="67" fillId="0" borderId="16" xfId="79" applyNumberFormat="1" applyFont="1" applyFill="1" applyBorder="1" applyAlignment="1">
      <alignment vertical="center"/>
      <protection/>
    </xf>
    <xf numFmtId="177" fontId="67" fillId="0" borderId="22" xfId="58" applyNumberFormat="1" applyFont="1" applyFill="1" applyBorder="1" applyAlignment="1">
      <alignment vertical="center"/>
    </xf>
    <xf numFmtId="177" fontId="67" fillId="0" borderId="16" xfId="58" applyNumberFormat="1" applyFont="1" applyFill="1" applyBorder="1" applyAlignment="1">
      <alignment vertical="center"/>
    </xf>
    <xf numFmtId="0" fontId="67" fillId="0" borderId="18" xfId="79" applyFont="1" applyFill="1" applyBorder="1">
      <alignment vertical="center"/>
      <protection/>
    </xf>
    <xf numFmtId="0" fontId="67" fillId="0" borderId="23" xfId="79" applyFont="1" applyFill="1" applyBorder="1">
      <alignment vertical="center"/>
      <protection/>
    </xf>
    <xf numFmtId="0" fontId="67" fillId="0" borderId="22" xfId="79" applyFont="1" applyFill="1" applyBorder="1">
      <alignment vertical="center"/>
      <protection/>
    </xf>
    <xf numFmtId="0" fontId="67" fillId="0" borderId="16" xfId="79" applyFont="1" applyFill="1" applyBorder="1">
      <alignment vertical="center"/>
      <protection/>
    </xf>
    <xf numFmtId="0" fontId="72" fillId="0" borderId="16" xfId="0" applyFont="1" applyBorder="1" applyAlignment="1">
      <alignment horizontal="left" vertical="center" shrinkToFit="1"/>
    </xf>
    <xf numFmtId="0" fontId="72" fillId="0" borderId="22" xfId="0" applyFont="1" applyBorder="1" applyAlignment="1">
      <alignment vertical="center"/>
    </xf>
    <xf numFmtId="0" fontId="67" fillId="0" borderId="33" xfId="0" applyFont="1" applyBorder="1" applyAlignment="1">
      <alignment vertical="center"/>
    </xf>
    <xf numFmtId="177" fontId="67" fillId="0" borderId="16" xfId="49" applyNumberFormat="1" applyFont="1" applyFill="1" applyBorder="1" applyAlignment="1">
      <alignment vertical="center"/>
    </xf>
    <xf numFmtId="177" fontId="67" fillId="0" borderId="22" xfId="49" applyNumberFormat="1" applyFont="1" applyBorder="1" applyAlignment="1">
      <alignment vertical="center"/>
    </xf>
    <xf numFmtId="176" fontId="67" fillId="0" borderId="22" xfId="49" applyNumberFormat="1" applyFont="1" applyBorder="1" applyAlignment="1">
      <alignment vertical="center"/>
    </xf>
    <xf numFmtId="0" fontId="67" fillId="0" borderId="0" xfId="0" applyFont="1" applyAlignment="1">
      <alignment vertical="center"/>
    </xf>
    <xf numFmtId="0" fontId="67" fillId="0" borderId="0" xfId="0" applyFont="1" applyBorder="1" applyAlignment="1">
      <alignment vertical="center"/>
    </xf>
    <xf numFmtId="0" fontId="67" fillId="0" borderId="22" xfId="0" applyFont="1" applyBorder="1" applyAlignment="1">
      <alignment vertical="center"/>
    </xf>
    <xf numFmtId="0" fontId="72" fillId="0" borderId="22" xfId="0" applyFont="1" applyBorder="1" applyAlignment="1">
      <alignment vertical="center"/>
    </xf>
    <xf numFmtId="0" fontId="67" fillId="0" borderId="29" xfId="0" applyFont="1" applyBorder="1" applyAlignment="1">
      <alignment vertical="center"/>
    </xf>
    <xf numFmtId="176" fontId="67" fillId="0" borderId="22" xfId="49" applyNumberFormat="1" applyFont="1" applyBorder="1" applyAlignment="1">
      <alignment vertical="center"/>
    </xf>
    <xf numFmtId="0" fontId="67" fillId="0" borderId="13" xfId="0" applyFont="1" applyBorder="1" applyAlignment="1">
      <alignment vertical="center"/>
    </xf>
    <xf numFmtId="0" fontId="67" fillId="0" borderId="0" xfId="0" applyFont="1" applyAlignment="1">
      <alignment vertical="center"/>
    </xf>
    <xf numFmtId="0" fontId="67" fillId="0" borderId="0" xfId="0" applyFont="1" applyBorder="1" applyAlignment="1">
      <alignment vertical="center"/>
    </xf>
    <xf numFmtId="0" fontId="67" fillId="0" borderId="17" xfId="0" applyFont="1" applyBorder="1" applyAlignment="1">
      <alignment vertical="center"/>
    </xf>
    <xf numFmtId="0" fontId="67" fillId="0" borderId="22" xfId="0" applyFont="1" applyBorder="1" applyAlignment="1">
      <alignment vertical="center"/>
    </xf>
    <xf numFmtId="0" fontId="72" fillId="0" borderId="22" xfId="0" applyFont="1" applyBorder="1" applyAlignment="1">
      <alignment vertical="center"/>
    </xf>
    <xf numFmtId="0" fontId="67" fillId="0" borderId="29" xfId="0" applyFont="1" applyBorder="1" applyAlignment="1">
      <alignment vertical="center"/>
    </xf>
    <xf numFmtId="176" fontId="67" fillId="0" borderId="22" xfId="49" applyNumberFormat="1" applyFont="1" applyBorder="1" applyAlignment="1">
      <alignment vertical="center"/>
    </xf>
    <xf numFmtId="176" fontId="67" fillId="0" borderId="17" xfId="49" applyNumberFormat="1" applyFont="1" applyBorder="1" applyAlignment="1">
      <alignment vertical="center"/>
    </xf>
    <xf numFmtId="0" fontId="67" fillId="0" borderId="27" xfId="0" applyFont="1" applyBorder="1" applyAlignment="1">
      <alignment vertical="center"/>
    </xf>
    <xf numFmtId="0" fontId="67" fillId="0" borderId="13" xfId="0" applyFont="1" applyBorder="1" applyAlignment="1">
      <alignment vertical="center"/>
    </xf>
    <xf numFmtId="177" fontId="67" fillId="0" borderId="22" xfId="58" applyNumberFormat="1" applyFont="1" applyFill="1" applyBorder="1" applyAlignment="1">
      <alignment vertical="center"/>
    </xf>
    <xf numFmtId="0" fontId="67" fillId="0" borderId="22" xfId="79" applyFont="1" applyFill="1" applyBorder="1">
      <alignment vertical="center"/>
      <protection/>
    </xf>
    <xf numFmtId="0" fontId="67" fillId="0" borderId="22" xfId="79" applyFont="1" applyFill="1" applyBorder="1">
      <alignment vertical="center"/>
      <protection/>
    </xf>
    <xf numFmtId="0" fontId="67" fillId="0" borderId="23" xfId="79" applyFont="1" applyFill="1" applyBorder="1">
      <alignment vertical="center"/>
      <protection/>
    </xf>
    <xf numFmtId="0" fontId="67" fillId="0" borderId="22" xfId="79" applyFont="1" applyFill="1" applyBorder="1">
      <alignment vertical="center"/>
      <protection/>
    </xf>
    <xf numFmtId="0" fontId="67" fillId="0" borderId="0" xfId="0" applyFont="1" applyAlignment="1">
      <alignment vertical="center"/>
    </xf>
    <xf numFmtId="0" fontId="67" fillId="0" borderId="0" xfId="0" applyFont="1" applyBorder="1" applyAlignment="1">
      <alignment vertical="center"/>
    </xf>
    <xf numFmtId="0" fontId="67" fillId="0" borderId="22" xfId="0" applyFont="1" applyBorder="1" applyAlignment="1">
      <alignment vertical="center"/>
    </xf>
    <xf numFmtId="0" fontId="67" fillId="0" borderId="29" xfId="0" applyFont="1" applyBorder="1" applyAlignment="1">
      <alignment vertical="center"/>
    </xf>
    <xf numFmtId="0" fontId="67" fillId="0" borderId="27" xfId="0" applyFont="1" applyBorder="1" applyAlignment="1">
      <alignment vertical="center"/>
    </xf>
    <xf numFmtId="0" fontId="67" fillId="0" borderId="13" xfId="0" applyFont="1" applyBorder="1" applyAlignment="1">
      <alignment vertical="center"/>
    </xf>
    <xf numFmtId="177" fontId="67" fillId="0" borderId="22" xfId="49" applyNumberFormat="1" applyFont="1" applyBorder="1" applyAlignment="1">
      <alignment vertical="center"/>
    </xf>
    <xf numFmtId="177" fontId="67" fillId="0" borderId="22" xfId="58" applyNumberFormat="1" applyFont="1" applyFill="1" applyBorder="1" applyAlignment="1">
      <alignment vertical="center"/>
    </xf>
    <xf numFmtId="177" fontId="67" fillId="0" borderId="22" xfId="58" applyNumberFormat="1" applyFont="1" applyFill="1" applyBorder="1" applyAlignment="1">
      <alignment vertical="center"/>
    </xf>
    <xf numFmtId="0" fontId="67" fillId="0" borderId="22" xfId="79" applyFont="1" applyFill="1" applyBorder="1">
      <alignment vertical="center"/>
      <protection/>
    </xf>
    <xf numFmtId="0" fontId="67" fillId="0" borderId="0" xfId="0" applyFont="1" applyAlignment="1">
      <alignment vertical="center"/>
    </xf>
    <xf numFmtId="0" fontId="67" fillId="0" borderId="0" xfId="0" applyFont="1" applyBorder="1" applyAlignment="1">
      <alignment vertical="center"/>
    </xf>
    <xf numFmtId="0" fontId="67" fillId="0" borderId="22" xfId="0" applyFont="1" applyBorder="1" applyAlignment="1">
      <alignment vertical="center"/>
    </xf>
    <xf numFmtId="0" fontId="67" fillId="0" borderId="29" xfId="0" applyFont="1" applyBorder="1" applyAlignment="1">
      <alignment vertical="center"/>
    </xf>
    <xf numFmtId="0" fontId="67" fillId="0" borderId="27" xfId="0" applyFont="1" applyBorder="1" applyAlignment="1">
      <alignment vertical="center"/>
    </xf>
    <xf numFmtId="177" fontId="67" fillId="0" borderId="22" xfId="49" applyNumberFormat="1" applyFont="1" applyBorder="1" applyAlignment="1">
      <alignment vertical="center"/>
    </xf>
    <xf numFmtId="176" fontId="67" fillId="0" borderId="22" xfId="49" applyNumberFormat="1" applyFont="1" applyBorder="1" applyAlignment="1">
      <alignment vertical="center"/>
    </xf>
    <xf numFmtId="0" fontId="67" fillId="0" borderId="22" xfId="0" applyFont="1" applyBorder="1" applyAlignment="1">
      <alignment vertical="center"/>
    </xf>
    <xf numFmtId="176" fontId="67" fillId="0" borderId="22" xfId="49" applyNumberFormat="1" applyFont="1" applyBorder="1" applyAlignment="1">
      <alignment vertical="center"/>
    </xf>
    <xf numFmtId="0" fontId="67" fillId="0" borderId="0" xfId="0" applyFont="1" applyAlignment="1">
      <alignment vertical="center"/>
    </xf>
    <xf numFmtId="0" fontId="67" fillId="0" borderId="0" xfId="0" applyFont="1" applyBorder="1" applyAlignment="1">
      <alignment vertical="center"/>
    </xf>
    <xf numFmtId="0" fontId="67" fillId="0" borderId="22" xfId="0" applyFont="1" applyBorder="1" applyAlignment="1">
      <alignment vertical="center"/>
    </xf>
    <xf numFmtId="0" fontId="67" fillId="0" borderId="29" xfId="0" applyFont="1" applyBorder="1" applyAlignment="1">
      <alignment vertical="center"/>
    </xf>
    <xf numFmtId="176" fontId="67" fillId="0" borderId="22" xfId="49" applyNumberFormat="1" applyFont="1" applyBorder="1" applyAlignment="1">
      <alignment vertical="center"/>
    </xf>
    <xf numFmtId="0" fontId="67" fillId="0" borderId="13" xfId="0" applyFont="1" applyBorder="1" applyAlignment="1">
      <alignment vertical="center"/>
    </xf>
    <xf numFmtId="0" fontId="67" fillId="0" borderId="0" xfId="0" applyFont="1" applyAlignment="1">
      <alignment vertical="center"/>
    </xf>
    <xf numFmtId="0" fontId="67" fillId="0" borderId="0" xfId="0" applyFont="1" applyBorder="1" applyAlignment="1">
      <alignment vertical="center"/>
    </xf>
    <xf numFmtId="0" fontId="67" fillId="0" borderId="22" xfId="0" applyFont="1" applyBorder="1" applyAlignment="1">
      <alignment vertical="center"/>
    </xf>
    <xf numFmtId="0" fontId="67" fillId="0" borderId="29" xfId="0" applyFont="1" applyBorder="1" applyAlignment="1">
      <alignment vertical="center"/>
    </xf>
    <xf numFmtId="176" fontId="67" fillId="0" borderId="22" xfId="49" applyNumberFormat="1" applyFont="1" applyBorder="1" applyAlignment="1">
      <alignment vertical="center"/>
    </xf>
    <xf numFmtId="0" fontId="67" fillId="0" borderId="0" xfId="0" applyFont="1" applyAlignment="1">
      <alignment vertical="center"/>
    </xf>
    <xf numFmtId="0" fontId="67" fillId="0" borderId="0" xfId="0" applyFont="1" applyBorder="1" applyAlignment="1">
      <alignment vertical="center"/>
    </xf>
    <xf numFmtId="0" fontId="67" fillId="0" borderId="29" xfId="0" applyFont="1" applyBorder="1" applyAlignment="1">
      <alignment vertical="center"/>
    </xf>
    <xf numFmtId="176" fontId="67" fillId="0" borderId="22" xfId="49" applyNumberFormat="1" applyFont="1" applyBorder="1" applyAlignment="1">
      <alignment vertical="center"/>
    </xf>
    <xf numFmtId="0" fontId="66" fillId="0" borderId="0" xfId="0" applyFont="1" applyAlignment="1">
      <alignment vertical="center"/>
    </xf>
    <xf numFmtId="0" fontId="67" fillId="0" borderId="22" xfId="0" applyFont="1" applyBorder="1" applyAlignment="1">
      <alignment vertical="center"/>
    </xf>
    <xf numFmtId="0" fontId="73" fillId="0" borderId="0" xfId="0" applyFont="1" applyBorder="1" applyAlignment="1">
      <alignment horizontal="left" vertical="center"/>
    </xf>
    <xf numFmtId="176" fontId="67" fillId="0" borderId="22" xfId="49" applyNumberFormat="1" applyFont="1" applyBorder="1" applyAlignment="1">
      <alignment vertical="center"/>
    </xf>
    <xf numFmtId="0" fontId="67" fillId="0" borderId="27" xfId="0" applyFont="1" applyBorder="1" applyAlignment="1">
      <alignment vertical="center"/>
    </xf>
    <xf numFmtId="0" fontId="67" fillId="0" borderId="13" xfId="0" applyFont="1" applyBorder="1" applyAlignment="1">
      <alignment vertical="center"/>
    </xf>
    <xf numFmtId="0" fontId="67" fillId="0" borderId="13" xfId="0" applyFont="1" applyBorder="1" applyAlignment="1">
      <alignment horizontal="left" vertical="center"/>
    </xf>
    <xf numFmtId="0" fontId="75" fillId="0" borderId="29" xfId="0" applyFont="1" applyBorder="1" applyAlignment="1">
      <alignment vertical="center"/>
    </xf>
    <xf numFmtId="0" fontId="76" fillId="0" borderId="0" xfId="0" applyFont="1" applyBorder="1" applyAlignment="1">
      <alignment vertical="center"/>
    </xf>
    <xf numFmtId="0" fontId="66" fillId="0" borderId="0" xfId="0" applyFont="1" applyAlignment="1">
      <alignment vertical="center"/>
    </xf>
    <xf numFmtId="177" fontId="67" fillId="0" borderId="22" xfId="58" applyNumberFormat="1" applyFont="1" applyFill="1" applyBorder="1" applyAlignment="1">
      <alignment vertical="center"/>
    </xf>
    <xf numFmtId="0" fontId="67" fillId="0" borderId="22" xfId="79" applyFont="1" applyFill="1" applyBorder="1">
      <alignment vertical="center"/>
      <protection/>
    </xf>
    <xf numFmtId="177" fontId="67" fillId="0" borderId="22" xfId="58" applyNumberFormat="1" applyFont="1" applyFill="1" applyBorder="1" applyAlignment="1">
      <alignment vertical="center"/>
    </xf>
    <xf numFmtId="177" fontId="67" fillId="0" borderId="16" xfId="58" applyNumberFormat="1" applyFont="1" applyFill="1" applyBorder="1" applyAlignment="1">
      <alignment vertical="center"/>
    </xf>
    <xf numFmtId="0" fontId="67" fillId="0" borderId="22" xfId="79" applyFont="1" applyFill="1" applyBorder="1">
      <alignment vertical="center"/>
      <protection/>
    </xf>
    <xf numFmtId="0" fontId="67" fillId="0" borderId="16" xfId="79" applyFont="1" applyFill="1" applyBorder="1">
      <alignment vertical="center"/>
      <protection/>
    </xf>
    <xf numFmtId="0" fontId="67" fillId="0" borderId="0" xfId="0" applyFont="1" applyAlignment="1">
      <alignment vertical="center"/>
    </xf>
    <xf numFmtId="0" fontId="67" fillId="0" borderId="0" xfId="0" applyFont="1" applyBorder="1" applyAlignment="1">
      <alignment vertical="center"/>
    </xf>
    <xf numFmtId="177" fontId="5" fillId="35" borderId="20" xfId="55" applyNumberFormat="1" applyFont="1" applyFill="1" applyBorder="1" applyAlignment="1">
      <alignment horizontal="center" vertical="center" shrinkToFit="1"/>
    </xf>
    <xf numFmtId="0" fontId="67" fillId="0" borderId="0" xfId="0" applyFont="1" applyBorder="1" applyAlignment="1">
      <alignment horizontal="left" vertical="center"/>
    </xf>
    <xf numFmtId="0" fontId="67" fillId="0" borderId="22" xfId="0" applyFont="1" applyBorder="1" applyAlignment="1">
      <alignment vertical="center"/>
    </xf>
    <xf numFmtId="0" fontId="72" fillId="0" borderId="16" xfId="0" applyFont="1" applyBorder="1" applyAlignment="1">
      <alignment horizontal="left" vertical="center" shrinkToFit="1"/>
    </xf>
    <xf numFmtId="0" fontId="72" fillId="0" borderId="22" xfId="0" applyFont="1" applyFill="1" applyBorder="1" applyAlignment="1">
      <alignment horizontal="left" vertical="center" shrinkToFit="1"/>
    </xf>
    <xf numFmtId="0" fontId="69" fillId="0" borderId="0" xfId="0" applyFont="1" applyFill="1" applyBorder="1" applyAlignment="1">
      <alignment horizontal="left" vertical="center"/>
    </xf>
    <xf numFmtId="0" fontId="72" fillId="0" borderId="22" xfId="0" applyFont="1" applyBorder="1" applyAlignment="1">
      <alignment vertical="center"/>
    </xf>
    <xf numFmtId="0" fontId="67" fillId="0" borderId="13" xfId="0" applyFont="1" applyBorder="1" applyAlignment="1">
      <alignment horizontal="left" vertical="center"/>
    </xf>
    <xf numFmtId="0" fontId="67" fillId="0" borderId="29" xfId="0" applyFont="1" applyFill="1" applyBorder="1" applyAlignment="1">
      <alignment vertical="center"/>
    </xf>
    <xf numFmtId="0" fontId="66" fillId="0" borderId="29" xfId="0" applyFont="1" applyBorder="1" applyAlignment="1">
      <alignment vertical="center"/>
    </xf>
    <xf numFmtId="177" fontId="67" fillId="0" borderId="22" xfId="49" applyNumberFormat="1" applyFont="1" applyFill="1" applyBorder="1" applyAlignment="1">
      <alignment vertical="center"/>
    </xf>
    <xf numFmtId="177" fontId="67" fillId="0" borderId="16" xfId="49" applyNumberFormat="1" applyFont="1" applyFill="1" applyBorder="1" applyAlignment="1">
      <alignment vertical="center"/>
    </xf>
    <xf numFmtId="177" fontId="67" fillId="0" borderId="22" xfId="49" applyNumberFormat="1" applyFont="1" applyBorder="1" applyAlignment="1">
      <alignment vertical="center"/>
    </xf>
    <xf numFmtId="177" fontId="67" fillId="0" borderId="16" xfId="49" applyNumberFormat="1" applyFont="1" applyBorder="1" applyAlignment="1">
      <alignment vertical="center"/>
    </xf>
    <xf numFmtId="0" fontId="67" fillId="0" borderId="16" xfId="79" applyFont="1" applyFill="1" applyBorder="1" applyAlignment="1">
      <alignment vertical="center" shrinkToFit="1"/>
      <protection/>
    </xf>
    <xf numFmtId="177" fontId="67" fillId="0" borderId="22" xfId="79" applyNumberFormat="1" applyFont="1" applyFill="1" applyBorder="1" applyAlignment="1">
      <alignment vertical="center"/>
      <protection/>
    </xf>
    <xf numFmtId="0" fontId="67" fillId="0" borderId="22" xfId="79" applyFont="1" applyFill="1" applyBorder="1">
      <alignment vertical="center"/>
      <protection/>
    </xf>
    <xf numFmtId="177" fontId="67" fillId="0" borderId="22" xfId="79" applyNumberFormat="1" applyFont="1" applyFill="1" applyBorder="1" applyAlignment="1">
      <alignment vertical="center"/>
      <protection/>
    </xf>
    <xf numFmtId="0" fontId="67" fillId="0" borderId="22" xfId="79" applyFont="1" applyFill="1" applyBorder="1">
      <alignment vertical="center"/>
      <protection/>
    </xf>
    <xf numFmtId="177" fontId="67" fillId="0" borderId="22" xfId="79" applyNumberFormat="1" applyFont="1" applyFill="1" applyBorder="1" applyAlignment="1">
      <alignment vertical="center"/>
      <protection/>
    </xf>
    <xf numFmtId="0" fontId="67" fillId="0" borderId="22" xfId="79" applyFont="1" applyFill="1" applyBorder="1">
      <alignment vertical="center"/>
      <protection/>
    </xf>
    <xf numFmtId="177" fontId="67" fillId="0" borderId="22" xfId="79" applyNumberFormat="1" applyFont="1" applyFill="1" applyBorder="1" applyAlignment="1">
      <alignment vertical="center"/>
      <protection/>
    </xf>
    <xf numFmtId="0" fontId="67" fillId="0" borderId="22" xfId="79" applyFont="1" applyFill="1" applyBorder="1">
      <alignment vertical="center"/>
      <protection/>
    </xf>
    <xf numFmtId="177" fontId="67" fillId="0" borderId="22" xfId="79" applyNumberFormat="1" applyFont="1" applyFill="1" applyBorder="1" applyAlignment="1">
      <alignment vertical="center"/>
      <protection/>
    </xf>
    <xf numFmtId="177" fontId="67" fillId="0" borderId="22" xfId="79" applyNumberFormat="1" applyFont="1" applyFill="1" applyBorder="1" applyAlignment="1">
      <alignment vertical="center"/>
      <protection/>
    </xf>
    <xf numFmtId="0" fontId="67" fillId="0" borderId="22" xfId="79" applyFont="1" applyFill="1" applyBorder="1" applyAlignment="1">
      <alignment vertical="center" shrinkToFit="1"/>
      <protection/>
    </xf>
    <xf numFmtId="177" fontId="67" fillId="0" borderId="22" xfId="79" applyNumberFormat="1" applyFont="1" applyFill="1" applyBorder="1" applyAlignment="1">
      <alignment vertical="center"/>
      <protection/>
    </xf>
    <xf numFmtId="177" fontId="67" fillId="0" borderId="16" xfId="79" applyNumberFormat="1" applyFont="1" applyFill="1" applyBorder="1" applyAlignment="1">
      <alignment vertical="center"/>
      <protection/>
    </xf>
    <xf numFmtId="0" fontId="67" fillId="0" borderId="22" xfId="79" applyFont="1" applyFill="1" applyBorder="1">
      <alignment vertical="center"/>
      <protection/>
    </xf>
    <xf numFmtId="0" fontId="67" fillId="0" borderId="16" xfId="79" applyFont="1" applyFill="1" applyBorder="1">
      <alignment vertical="center"/>
      <protection/>
    </xf>
    <xf numFmtId="177" fontId="67" fillId="0" borderId="22" xfId="79" applyNumberFormat="1" applyFont="1" applyFill="1" applyBorder="1" applyAlignment="1">
      <alignment vertical="center"/>
      <protection/>
    </xf>
    <xf numFmtId="177" fontId="67" fillId="0" borderId="16" xfId="79" applyNumberFormat="1" applyFont="1" applyFill="1" applyBorder="1" applyAlignment="1">
      <alignment vertical="center"/>
      <protection/>
    </xf>
    <xf numFmtId="0" fontId="67" fillId="0" borderId="22" xfId="79" applyFont="1" applyFill="1" applyBorder="1">
      <alignment vertical="center"/>
      <protection/>
    </xf>
    <xf numFmtId="0" fontId="67" fillId="0" borderId="16" xfId="79" applyFont="1" applyFill="1" applyBorder="1">
      <alignment vertical="center"/>
      <protection/>
    </xf>
    <xf numFmtId="177" fontId="67" fillId="0" borderId="22" xfId="79" applyNumberFormat="1" applyFont="1" applyFill="1" applyBorder="1" applyAlignment="1">
      <alignment vertical="center"/>
      <protection/>
    </xf>
    <xf numFmtId="177" fontId="67" fillId="0" borderId="16" xfId="79" applyNumberFormat="1" applyFont="1" applyFill="1" applyBorder="1" applyAlignment="1">
      <alignment vertical="center"/>
      <protection/>
    </xf>
    <xf numFmtId="0" fontId="67" fillId="0" borderId="22" xfId="79" applyFont="1" applyFill="1" applyBorder="1">
      <alignment vertical="center"/>
      <protection/>
    </xf>
    <xf numFmtId="0" fontId="67" fillId="0" borderId="16" xfId="79" applyFont="1" applyFill="1" applyBorder="1">
      <alignment vertical="center"/>
      <protection/>
    </xf>
    <xf numFmtId="177" fontId="67" fillId="0" borderId="22" xfId="79" applyNumberFormat="1" applyFont="1" applyFill="1" applyBorder="1" applyAlignment="1">
      <alignment vertical="center"/>
      <protection/>
    </xf>
    <xf numFmtId="0" fontId="16" fillId="0" borderId="22" xfId="79" applyFont="1" applyFill="1" applyBorder="1" applyAlignment="1">
      <alignment horizontal="left" vertical="center" shrinkToFit="1"/>
      <protection/>
    </xf>
    <xf numFmtId="177" fontId="67" fillId="0" borderId="22" xfId="79" applyNumberFormat="1" applyFont="1" applyFill="1" applyBorder="1" applyAlignment="1">
      <alignment vertical="center"/>
      <protection/>
    </xf>
    <xf numFmtId="177" fontId="67" fillId="0" borderId="16" xfId="79" applyNumberFormat="1" applyFont="1" applyFill="1" applyBorder="1" applyAlignment="1">
      <alignment vertical="center"/>
      <protection/>
    </xf>
    <xf numFmtId="0" fontId="67" fillId="0" borderId="22" xfId="79" applyFont="1" applyFill="1" applyBorder="1">
      <alignment vertical="center"/>
      <protection/>
    </xf>
    <xf numFmtId="0" fontId="67" fillId="0" borderId="16" xfId="79" applyFont="1" applyFill="1" applyBorder="1">
      <alignment vertical="center"/>
      <protection/>
    </xf>
    <xf numFmtId="177" fontId="67" fillId="0" borderId="22" xfId="79" applyNumberFormat="1" applyFont="1" applyFill="1" applyBorder="1" applyAlignment="1">
      <alignment vertical="center"/>
      <protection/>
    </xf>
    <xf numFmtId="177" fontId="67" fillId="0" borderId="16" xfId="79" applyNumberFormat="1" applyFont="1" applyFill="1" applyBorder="1" applyAlignment="1">
      <alignment vertical="center"/>
      <protection/>
    </xf>
    <xf numFmtId="0" fontId="67" fillId="0" borderId="22" xfId="79" applyFont="1" applyFill="1" applyBorder="1">
      <alignment vertical="center"/>
      <protection/>
    </xf>
    <xf numFmtId="0" fontId="67" fillId="0" borderId="16" xfId="79" applyFont="1" applyFill="1" applyBorder="1">
      <alignment vertical="center"/>
      <protection/>
    </xf>
    <xf numFmtId="177" fontId="67" fillId="0" borderId="22" xfId="79" applyNumberFormat="1" applyFont="1" applyFill="1" applyBorder="1">
      <alignment vertical="center"/>
      <protection/>
    </xf>
    <xf numFmtId="177" fontId="67" fillId="0" borderId="22" xfId="79" applyNumberFormat="1" applyFont="1" applyFill="1" applyBorder="1" applyAlignment="1">
      <alignment vertical="center"/>
      <protection/>
    </xf>
    <xf numFmtId="177" fontId="67" fillId="0" borderId="22" xfId="79" applyNumberFormat="1" applyFont="1" applyFill="1" applyBorder="1" applyAlignment="1">
      <alignment vertical="center"/>
      <protection/>
    </xf>
    <xf numFmtId="177" fontId="67" fillId="0" borderId="22" xfId="79" applyNumberFormat="1" applyFont="1" applyFill="1" applyBorder="1" applyAlignment="1">
      <alignment vertical="center"/>
      <protection/>
    </xf>
    <xf numFmtId="177" fontId="67" fillId="0" borderId="16" xfId="79" applyNumberFormat="1" applyFont="1" applyFill="1" applyBorder="1" applyAlignment="1">
      <alignment vertical="center"/>
      <protection/>
    </xf>
    <xf numFmtId="0" fontId="67" fillId="0" borderId="22" xfId="79" applyFont="1" applyFill="1" applyBorder="1">
      <alignment vertical="center"/>
      <protection/>
    </xf>
    <xf numFmtId="0" fontId="67" fillId="0" borderId="16" xfId="79" applyFont="1" applyFill="1" applyBorder="1">
      <alignment vertical="center"/>
      <protection/>
    </xf>
    <xf numFmtId="177" fontId="67" fillId="0" borderId="22" xfId="79" applyNumberFormat="1" applyFont="1" applyFill="1" applyBorder="1" applyAlignment="1">
      <alignment vertical="center"/>
      <protection/>
    </xf>
    <xf numFmtId="177" fontId="67" fillId="0" borderId="22" xfId="79" applyNumberFormat="1" applyFont="1" applyFill="1" applyBorder="1" applyAlignment="1">
      <alignment vertical="center"/>
      <protection/>
    </xf>
    <xf numFmtId="177" fontId="67" fillId="0" borderId="22" xfId="79" applyNumberFormat="1" applyFont="1" applyFill="1" applyBorder="1" applyAlignment="1">
      <alignment vertical="center"/>
      <protection/>
    </xf>
    <xf numFmtId="177" fontId="67" fillId="0" borderId="16" xfId="79" applyNumberFormat="1" applyFont="1" applyFill="1" applyBorder="1" applyAlignment="1">
      <alignment vertical="center"/>
      <protection/>
    </xf>
    <xf numFmtId="0" fontId="67" fillId="0" borderId="22" xfId="79" applyFont="1" applyFill="1" applyBorder="1">
      <alignment vertical="center"/>
      <protection/>
    </xf>
    <xf numFmtId="0" fontId="67" fillId="0" borderId="16" xfId="79" applyFont="1" applyFill="1" applyBorder="1">
      <alignment vertical="center"/>
      <protection/>
    </xf>
    <xf numFmtId="177" fontId="67" fillId="0" borderId="22" xfId="79" applyNumberFormat="1" applyFont="1" applyFill="1" applyBorder="1" applyAlignment="1">
      <alignment vertical="center"/>
      <protection/>
    </xf>
    <xf numFmtId="0" fontId="67" fillId="0" borderId="22" xfId="79" applyFont="1" applyFill="1" applyBorder="1">
      <alignment vertical="center"/>
      <protection/>
    </xf>
    <xf numFmtId="177" fontId="67" fillId="0" borderId="22" xfId="79" applyNumberFormat="1" applyFont="1" applyFill="1" applyBorder="1" applyAlignment="1">
      <alignment vertical="center"/>
      <protection/>
    </xf>
    <xf numFmtId="0" fontId="67" fillId="0" borderId="22" xfId="79" applyFont="1" applyFill="1" applyBorder="1">
      <alignment vertical="center"/>
      <protection/>
    </xf>
    <xf numFmtId="177" fontId="67" fillId="0" borderId="22" xfId="79" applyNumberFormat="1" applyFont="1" applyFill="1" applyBorder="1" applyAlignment="1">
      <alignment vertical="center"/>
      <protection/>
    </xf>
    <xf numFmtId="177" fontId="67" fillId="0" borderId="16" xfId="79" applyNumberFormat="1" applyFont="1" applyFill="1" applyBorder="1" applyAlignment="1">
      <alignment vertical="center"/>
      <protection/>
    </xf>
    <xf numFmtId="177" fontId="67" fillId="0" borderId="17" xfId="79" applyNumberFormat="1" applyFont="1" applyFill="1" applyBorder="1" applyAlignment="1">
      <alignment vertical="center"/>
      <protection/>
    </xf>
    <xf numFmtId="177" fontId="67" fillId="0" borderId="22" xfId="79" applyNumberFormat="1" applyFont="1" applyFill="1" applyBorder="1" applyAlignment="1">
      <alignment vertical="center"/>
      <protection/>
    </xf>
    <xf numFmtId="0" fontId="67" fillId="0" borderId="22" xfId="79" applyFont="1" applyFill="1" applyBorder="1">
      <alignment vertical="center"/>
      <protection/>
    </xf>
    <xf numFmtId="177" fontId="67" fillId="0" borderId="22" xfId="79" applyNumberFormat="1" applyFont="1" applyFill="1" applyBorder="1" applyAlignment="1">
      <alignment vertical="center"/>
      <protection/>
    </xf>
    <xf numFmtId="0" fontId="67" fillId="0" borderId="0" xfId="0" applyFont="1" applyBorder="1" applyAlignment="1">
      <alignment vertical="center" shrinkToFit="1"/>
    </xf>
    <xf numFmtId="0" fontId="67" fillId="33" borderId="20" xfId="0" applyFont="1" applyFill="1" applyBorder="1" applyAlignment="1">
      <alignment vertical="center" shrinkToFit="1"/>
    </xf>
    <xf numFmtId="0" fontId="16" fillId="0" borderId="23" xfId="0" applyFont="1" applyFill="1" applyBorder="1" applyAlignment="1">
      <alignment vertical="center" shrinkToFit="1"/>
    </xf>
    <xf numFmtId="0" fontId="16" fillId="0" borderId="18" xfId="0" applyFont="1" applyFill="1" applyBorder="1" applyAlignment="1">
      <alignment vertical="center" shrinkToFit="1"/>
    </xf>
    <xf numFmtId="0" fontId="16" fillId="0" borderId="24" xfId="0" applyFont="1" applyFill="1" applyBorder="1" applyAlignment="1">
      <alignment vertical="center" shrinkToFit="1"/>
    </xf>
    <xf numFmtId="0" fontId="67" fillId="0" borderId="18" xfId="79" applyFont="1" applyFill="1" applyBorder="1" applyAlignment="1">
      <alignment vertical="center" shrinkToFit="1"/>
      <protection/>
    </xf>
    <xf numFmtId="0" fontId="67" fillId="0" borderId="23" xfId="0" applyFont="1" applyFill="1" applyBorder="1" applyAlignment="1">
      <alignment vertical="center" shrinkToFit="1"/>
    </xf>
    <xf numFmtId="0" fontId="67" fillId="0" borderId="18" xfId="0" applyFont="1" applyFill="1" applyBorder="1" applyAlignment="1">
      <alignment vertical="center" shrinkToFit="1"/>
    </xf>
    <xf numFmtId="0" fontId="67" fillId="0" borderId="24" xfId="0" applyFont="1" applyFill="1" applyBorder="1" applyAlignment="1">
      <alignment vertical="center" shrinkToFit="1"/>
    </xf>
    <xf numFmtId="0" fontId="67" fillId="0" borderId="14" xfId="0" applyFont="1" applyBorder="1" applyAlignment="1">
      <alignment vertical="center" shrinkToFit="1"/>
    </xf>
    <xf numFmtId="0" fontId="77" fillId="0" borderId="18" xfId="0" applyFont="1" applyBorder="1" applyAlignment="1">
      <alignment vertical="center" shrinkToFit="1"/>
    </xf>
    <xf numFmtId="0" fontId="77" fillId="0" borderId="23" xfId="0" applyFont="1" applyBorder="1" applyAlignment="1">
      <alignment vertical="center" shrinkToFit="1"/>
    </xf>
    <xf numFmtId="0" fontId="77" fillId="34" borderId="20" xfId="0" applyFont="1" applyFill="1" applyBorder="1" applyAlignment="1">
      <alignment vertical="center" shrinkToFit="1"/>
    </xf>
    <xf numFmtId="0" fontId="67" fillId="0" borderId="14" xfId="79" applyFont="1" applyFill="1" applyBorder="1" applyAlignment="1">
      <alignment vertical="center" shrinkToFit="1"/>
      <protection/>
    </xf>
    <xf numFmtId="177" fontId="67" fillId="0" borderId="22" xfId="79" applyNumberFormat="1" applyFont="1" applyFill="1" applyBorder="1" applyAlignment="1">
      <alignment vertical="center"/>
      <protection/>
    </xf>
    <xf numFmtId="0" fontId="67" fillId="0" borderId="22" xfId="79" applyFont="1" applyFill="1" applyBorder="1">
      <alignment vertical="center"/>
      <protection/>
    </xf>
    <xf numFmtId="177" fontId="67" fillId="0" borderId="22" xfId="79" applyNumberFormat="1" applyFont="1" applyFill="1" applyBorder="1" applyAlignment="1">
      <alignment vertical="center"/>
      <protection/>
    </xf>
    <xf numFmtId="0" fontId="67" fillId="0" borderId="22" xfId="79" applyFont="1" applyFill="1" applyBorder="1">
      <alignment vertical="center"/>
      <protection/>
    </xf>
    <xf numFmtId="177" fontId="67" fillId="0" borderId="22" xfId="79" applyNumberFormat="1" applyFont="1" applyFill="1" applyBorder="1" applyAlignment="1">
      <alignment vertical="center"/>
      <protection/>
    </xf>
    <xf numFmtId="0" fontId="67" fillId="0" borderId="22" xfId="79" applyFont="1" applyFill="1" applyBorder="1">
      <alignment vertical="center"/>
      <protection/>
    </xf>
    <xf numFmtId="0" fontId="70" fillId="0" borderId="23" xfId="79" applyFont="1" applyFill="1" applyBorder="1">
      <alignment vertical="center"/>
      <protection/>
    </xf>
    <xf numFmtId="0" fontId="67" fillId="0" borderId="0" xfId="0" applyFont="1" applyAlignment="1">
      <alignment vertical="center"/>
    </xf>
    <xf numFmtId="0" fontId="67" fillId="0" borderId="0" xfId="0" applyFont="1" applyAlignment="1">
      <alignment vertical="center"/>
    </xf>
    <xf numFmtId="0" fontId="67" fillId="0" borderId="0" xfId="0" applyFont="1" applyAlignment="1">
      <alignment vertical="center"/>
    </xf>
    <xf numFmtId="0" fontId="67" fillId="0" borderId="0" xfId="0" applyFont="1" applyAlignment="1">
      <alignment vertical="center"/>
    </xf>
    <xf numFmtId="41" fontId="16" fillId="0" borderId="22" xfId="49" applyFont="1" applyFill="1" applyBorder="1" applyAlignment="1">
      <alignment vertical="center"/>
    </xf>
    <xf numFmtId="0" fontId="17" fillId="0" borderId="22" xfId="83" applyFont="1" applyFill="1" applyBorder="1" applyAlignment="1" applyProtection="1">
      <alignment horizontal="left" vertical="center" shrinkToFit="1"/>
      <protection/>
    </xf>
    <xf numFmtId="41" fontId="16" fillId="0" borderId="17" xfId="49" applyFont="1" applyFill="1" applyBorder="1" applyAlignment="1">
      <alignment vertical="center"/>
    </xf>
    <xf numFmtId="41" fontId="16" fillId="0" borderId="16" xfId="49" applyFont="1" applyFill="1" applyBorder="1" applyAlignment="1">
      <alignment vertical="center"/>
    </xf>
    <xf numFmtId="0" fontId="67" fillId="0" borderId="0" xfId="0" applyFont="1" applyAlignment="1">
      <alignment vertical="center"/>
    </xf>
    <xf numFmtId="0" fontId="69" fillId="0" borderId="0" xfId="0" applyFont="1" applyFill="1" applyBorder="1" applyAlignment="1">
      <alignment horizontal="left" vertical="center"/>
    </xf>
    <xf numFmtId="0" fontId="67" fillId="0" borderId="29" xfId="0" applyFont="1" applyFill="1" applyBorder="1" applyAlignment="1">
      <alignment vertical="center"/>
    </xf>
    <xf numFmtId="41" fontId="67" fillId="0" borderId="22" xfId="49" applyFont="1" applyFill="1" applyBorder="1" applyAlignment="1">
      <alignment vertical="center"/>
    </xf>
    <xf numFmtId="0" fontId="72" fillId="0" borderId="22" xfId="0" applyFont="1" applyFill="1" applyBorder="1" applyAlignment="1">
      <alignment horizontal="left" vertical="center" shrinkToFit="1"/>
    </xf>
    <xf numFmtId="0" fontId="67" fillId="0" borderId="0" xfId="0" applyFont="1" applyAlignment="1">
      <alignment vertical="center"/>
    </xf>
    <xf numFmtId="0" fontId="67" fillId="0" borderId="0" xfId="0" applyFont="1" applyAlignment="1">
      <alignment vertical="center"/>
    </xf>
    <xf numFmtId="0" fontId="67" fillId="0" borderId="0" xfId="0" applyFont="1" applyAlignment="1">
      <alignment vertical="center"/>
    </xf>
    <xf numFmtId="0" fontId="9" fillId="0" borderId="0" xfId="80" applyFont="1" applyAlignment="1">
      <alignment horizontal="left" vertical="center" shrinkToFit="1"/>
      <protection/>
    </xf>
    <xf numFmtId="3" fontId="19" fillId="0" borderId="22" xfId="82" applyNumberFormat="1" applyFont="1" applyBorder="1" applyAlignment="1">
      <alignment horizontal="left" vertical="center" wrapText="1"/>
      <protection/>
    </xf>
    <xf numFmtId="0" fontId="16" fillId="0" borderId="22" xfId="76" applyFont="1" applyBorder="1" applyAlignment="1">
      <alignment vertical="center"/>
      <protection/>
    </xf>
    <xf numFmtId="0" fontId="11" fillId="0" borderId="0" xfId="76" applyFont="1" applyAlignment="1">
      <alignment horizontal="left"/>
      <protection/>
    </xf>
    <xf numFmtId="0" fontId="13" fillId="0" borderId="0" xfId="76" applyFont="1" applyAlignment="1">
      <alignment horizontal="center" vertical="center" shrinkToFit="1"/>
      <protection/>
    </xf>
    <xf numFmtId="0" fontId="14" fillId="0" borderId="0" xfId="76" applyFont="1" applyAlignment="1">
      <alignment horizontal="center"/>
      <protection/>
    </xf>
    <xf numFmtId="0" fontId="15" fillId="0" borderId="0" xfId="76" applyFont="1" applyAlignment="1">
      <alignment horizontal="center" vertical="center"/>
      <protection/>
    </xf>
    <xf numFmtId="0" fontId="8" fillId="0" borderId="0" xfId="80" applyFont="1" applyAlignment="1">
      <alignment horizontal="center" vertical="center"/>
      <protection/>
    </xf>
    <xf numFmtId="0" fontId="13" fillId="0" borderId="0" xfId="76" applyFont="1" applyAlignment="1">
      <alignment horizontal="center" vertical="center"/>
      <protection/>
    </xf>
    <xf numFmtId="0" fontId="14" fillId="0" borderId="0" xfId="76" applyFont="1" applyAlignment="1">
      <alignment horizontal="center" vertical="center"/>
      <protection/>
    </xf>
    <xf numFmtId="0" fontId="67" fillId="0" borderId="36" xfId="0" applyFont="1" applyBorder="1" applyAlignment="1">
      <alignment horizontal="left" vertical="center"/>
    </xf>
    <xf numFmtId="0" fontId="67" fillId="0" borderId="33" xfId="0" applyFont="1" applyBorder="1" applyAlignment="1">
      <alignment horizontal="left" vertical="center"/>
    </xf>
    <xf numFmtId="0" fontId="67" fillId="0" borderId="22" xfId="0" applyFont="1" applyBorder="1" applyAlignment="1">
      <alignment horizontal="left" vertical="center"/>
    </xf>
    <xf numFmtId="0" fontId="78" fillId="0" borderId="0" xfId="0" applyFont="1" applyBorder="1" applyAlignment="1">
      <alignment horizontal="center" vertical="center" wrapText="1"/>
    </xf>
    <xf numFmtId="0" fontId="67" fillId="0" borderId="13" xfId="0" applyFont="1" applyBorder="1" applyAlignment="1">
      <alignment horizontal="center" vertical="top" wrapText="1"/>
    </xf>
    <xf numFmtId="0" fontId="67" fillId="0" borderId="25" xfId="0" applyFont="1" applyBorder="1" applyAlignment="1">
      <alignment horizontal="center" vertical="top" wrapText="1"/>
    </xf>
    <xf numFmtId="0" fontId="67" fillId="0" borderId="37" xfId="0" applyFont="1" applyBorder="1" applyAlignment="1">
      <alignment horizontal="center" vertical="top" wrapText="1"/>
    </xf>
    <xf numFmtId="0" fontId="74" fillId="34" borderId="38" xfId="0" applyFont="1" applyFill="1" applyBorder="1" applyAlignment="1">
      <alignment horizontal="center" vertical="center"/>
    </xf>
    <xf numFmtId="0" fontId="74" fillId="34" borderId="39" xfId="0" applyFont="1" applyFill="1" applyBorder="1" applyAlignment="1">
      <alignment horizontal="center" vertical="center"/>
    </xf>
    <xf numFmtId="41" fontId="74" fillId="34" borderId="40" xfId="49" applyFont="1" applyFill="1" applyBorder="1" applyAlignment="1">
      <alignment horizontal="center" vertical="center"/>
    </xf>
    <xf numFmtId="41" fontId="74" fillId="34" borderId="34" xfId="49" applyFont="1" applyFill="1" applyBorder="1" applyAlignment="1">
      <alignment horizontal="center" vertical="center"/>
    </xf>
    <xf numFmtId="0" fontId="74" fillId="34" borderId="41" xfId="0" applyFont="1" applyFill="1" applyBorder="1" applyAlignment="1">
      <alignment horizontal="center" vertical="center"/>
    </xf>
    <xf numFmtId="0" fontId="74" fillId="34" borderId="35" xfId="0" applyFont="1" applyFill="1" applyBorder="1" applyAlignment="1">
      <alignment horizontal="center" vertical="center"/>
    </xf>
    <xf numFmtId="0" fontId="68" fillId="33" borderId="42" xfId="0" applyFont="1" applyFill="1" applyBorder="1" applyAlignment="1">
      <alignment horizontal="left" vertical="center"/>
    </xf>
    <xf numFmtId="0" fontId="68" fillId="33" borderId="19" xfId="0" applyFont="1" applyFill="1" applyBorder="1" applyAlignment="1">
      <alignment horizontal="left" vertical="center"/>
    </xf>
    <xf numFmtId="0" fontId="69" fillId="36" borderId="16" xfId="0" applyFont="1" applyFill="1" applyBorder="1" applyAlignment="1">
      <alignment horizontal="left" vertical="center"/>
    </xf>
    <xf numFmtId="0" fontId="67" fillId="0" borderId="17" xfId="0" applyFont="1" applyBorder="1" applyAlignment="1">
      <alignment horizontal="left" vertical="center"/>
    </xf>
    <xf numFmtId="0" fontId="69" fillId="36" borderId="22" xfId="0" applyFont="1" applyFill="1" applyBorder="1" applyAlignment="1">
      <alignment horizontal="left" vertical="center"/>
    </xf>
    <xf numFmtId="0" fontId="67" fillId="0" borderId="11" xfId="0" applyFont="1" applyBorder="1" applyAlignment="1">
      <alignment horizontal="left" vertical="center"/>
    </xf>
    <xf numFmtId="0" fontId="69" fillId="0" borderId="22" xfId="0" applyFont="1" applyBorder="1" applyAlignment="1">
      <alignment horizontal="left" vertical="center"/>
    </xf>
    <xf numFmtId="0" fontId="69" fillId="0" borderId="43" xfId="0" applyFont="1" applyBorder="1" applyAlignment="1">
      <alignment horizontal="left" vertical="center"/>
    </xf>
    <xf numFmtId="0" fontId="69" fillId="0" borderId="44" xfId="0" applyFont="1" applyBorder="1" applyAlignment="1">
      <alignment horizontal="left" vertical="center"/>
    </xf>
    <xf numFmtId="0" fontId="69" fillId="0" borderId="26" xfId="0" applyFont="1" applyBorder="1" applyAlignment="1">
      <alignment horizontal="left" vertical="center"/>
    </xf>
    <xf numFmtId="0" fontId="69" fillId="36" borderId="11" xfId="0" applyFont="1" applyFill="1" applyBorder="1" applyAlignment="1">
      <alignment horizontal="left" vertical="center"/>
    </xf>
    <xf numFmtId="0" fontId="67" fillId="0" borderId="16" xfId="0" applyFont="1" applyBorder="1" applyAlignment="1">
      <alignment horizontal="left" vertical="center"/>
    </xf>
    <xf numFmtId="0" fontId="67" fillId="0" borderId="25" xfId="0" applyFont="1" applyBorder="1" applyAlignment="1">
      <alignment horizontal="left" vertical="center"/>
    </xf>
    <xf numFmtId="0" fontId="69" fillId="0" borderId="16" xfId="0" applyFont="1" applyBorder="1" applyAlignment="1">
      <alignment horizontal="left" vertical="center"/>
    </xf>
    <xf numFmtId="176" fontId="4" fillId="33" borderId="45" xfId="81" applyNumberFormat="1" applyFont="1" applyFill="1" applyBorder="1" applyAlignment="1">
      <alignment horizontal="left" vertical="center" shrinkToFit="1"/>
      <protection/>
    </xf>
    <xf numFmtId="176" fontId="4" fillId="33" borderId="46" xfId="81" applyNumberFormat="1" applyFont="1" applyFill="1" applyBorder="1" applyAlignment="1">
      <alignment horizontal="left" vertical="center" shrinkToFit="1"/>
      <protection/>
    </xf>
    <xf numFmtId="176" fontId="4" fillId="33" borderId="21" xfId="81" applyNumberFormat="1" applyFont="1" applyFill="1" applyBorder="1" applyAlignment="1">
      <alignment horizontal="left" vertical="center" shrinkToFit="1"/>
      <protection/>
    </xf>
    <xf numFmtId="176" fontId="4" fillId="34" borderId="45" xfId="81" applyNumberFormat="1" applyFont="1" applyFill="1" applyBorder="1" applyAlignment="1">
      <alignment horizontal="left" vertical="center" shrinkToFit="1"/>
      <protection/>
    </xf>
    <xf numFmtId="176" fontId="4" fillId="34" borderId="46" xfId="81" applyNumberFormat="1" applyFont="1" applyFill="1" applyBorder="1" applyAlignment="1">
      <alignment horizontal="left" vertical="center" shrinkToFit="1"/>
      <protection/>
    </xf>
    <xf numFmtId="176" fontId="4" fillId="34" borderId="21" xfId="81" applyNumberFormat="1" applyFont="1" applyFill="1" applyBorder="1" applyAlignment="1">
      <alignment horizontal="left" vertical="center" shrinkToFit="1"/>
      <protection/>
    </xf>
    <xf numFmtId="0" fontId="74" fillId="34" borderId="47" xfId="0" applyFont="1" applyFill="1" applyBorder="1" applyAlignment="1">
      <alignment horizontal="center" vertical="center" shrinkToFit="1"/>
    </xf>
    <xf numFmtId="0" fontId="74" fillId="34" borderId="12" xfId="0" applyFont="1" applyFill="1" applyBorder="1" applyAlignment="1">
      <alignment horizontal="center" vertical="center" shrinkToFit="1"/>
    </xf>
    <xf numFmtId="0" fontId="68" fillId="33" borderId="45" xfId="0" applyFont="1" applyFill="1" applyBorder="1" applyAlignment="1">
      <alignment horizontal="left" vertical="center"/>
    </xf>
    <xf numFmtId="0" fontId="68" fillId="33" borderId="46" xfId="0" applyFont="1" applyFill="1" applyBorder="1" applyAlignment="1">
      <alignment horizontal="left" vertical="center"/>
    </xf>
    <xf numFmtId="0" fontId="68" fillId="33" borderId="21" xfId="0" applyFont="1" applyFill="1" applyBorder="1" applyAlignment="1">
      <alignment horizontal="left" vertical="center"/>
    </xf>
    <xf numFmtId="0" fontId="69" fillId="36" borderId="48" xfId="0" applyFont="1" applyFill="1" applyBorder="1" applyAlignment="1">
      <alignment horizontal="left" vertical="center"/>
    </xf>
    <xf numFmtId="0" fontId="69" fillId="36" borderId="49" xfId="0" applyFont="1" applyFill="1" applyBorder="1" applyAlignment="1">
      <alignment horizontal="left" vertical="center"/>
    </xf>
    <xf numFmtId="0" fontId="69" fillId="36" borderId="50" xfId="0" applyFont="1" applyFill="1" applyBorder="1" applyAlignment="1">
      <alignment horizontal="left" vertical="center"/>
    </xf>
    <xf numFmtId="0" fontId="67" fillId="0" borderId="51" xfId="0" applyFont="1" applyBorder="1" applyAlignment="1">
      <alignment horizontal="left" vertical="center"/>
    </xf>
    <xf numFmtId="41" fontId="74" fillId="34" borderId="39" xfId="49" applyFont="1" applyFill="1" applyBorder="1" applyAlignment="1">
      <alignment horizontal="center" vertical="center"/>
    </xf>
    <xf numFmtId="41" fontId="74" fillId="34" borderId="11" xfId="49" applyFont="1" applyFill="1" applyBorder="1" applyAlignment="1">
      <alignment horizontal="center" vertical="center"/>
    </xf>
    <xf numFmtId="0" fontId="74" fillId="34" borderId="11" xfId="0" applyFont="1" applyFill="1" applyBorder="1" applyAlignment="1">
      <alignment horizontal="center" vertical="center"/>
    </xf>
    <xf numFmtId="0" fontId="69" fillId="36" borderId="36" xfId="0" applyFont="1" applyFill="1" applyBorder="1" applyAlignment="1">
      <alignment horizontal="left" vertical="center"/>
    </xf>
    <xf numFmtId="0" fontId="69" fillId="36" borderId="51" xfId="0" applyFont="1" applyFill="1" applyBorder="1" applyAlignment="1">
      <alignment horizontal="left" vertical="center"/>
    </xf>
    <xf numFmtId="0" fontId="69" fillId="36" borderId="33" xfId="0" applyFont="1" applyFill="1" applyBorder="1" applyAlignment="1">
      <alignment horizontal="left" vertical="center"/>
    </xf>
    <xf numFmtId="0" fontId="67" fillId="0" borderId="43" xfId="0" applyFont="1" applyBorder="1" applyAlignment="1">
      <alignment horizontal="left" vertical="center"/>
    </xf>
    <xf numFmtId="0" fontId="67" fillId="0" borderId="26" xfId="0" applyFont="1" applyBorder="1" applyAlignment="1">
      <alignment horizontal="left" vertical="center"/>
    </xf>
    <xf numFmtId="176" fontId="4" fillId="37" borderId="45" xfId="81" applyNumberFormat="1" applyFont="1" applyFill="1" applyBorder="1" applyAlignment="1">
      <alignment horizontal="left" vertical="center" shrinkToFit="1"/>
      <protection/>
    </xf>
    <xf numFmtId="176" fontId="4" fillId="37" borderId="46" xfId="81" applyNumberFormat="1" applyFont="1" applyFill="1" applyBorder="1" applyAlignment="1">
      <alignment horizontal="left" vertical="center" shrinkToFit="1"/>
      <protection/>
    </xf>
    <xf numFmtId="0" fontId="69" fillId="0" borderId="36" xfId="0" applyFont="1" applyBorder="1" applyAlignment="1">
      <alignment horizontal="left" vertical="center"/>
    </xf>
    <xf numFmtId="0" fontId="69" fillId="0" borderId="51" xfId="0" applyFont="1" applyBorder="1" applyAlignment="1">
      <alignment horizontal="left" vertical="center"/>
    </xf>
    <xf numFmtId="0" fontId="69" fillId="0" borderId="33" xfId="0" applyFont="1" applyBorder="1" applyAlignment="1">
      <alignment horizontal="left" vertical="center"/>
    </xf>
    <xf numFmtId="0" fontId="69" fillId="0" borderId="48" xfId="0" applyFont="1" applyBorder="1" applyAlignment="1">
      <alignment horizontal="left" vertical="center"/>
    </xf>
    <xf numFmtId="0" fontId="69" fillId="0" borderId="49" xfId="0" applyFont="1" applyBorder="1" applyAlignment="1">
      <alignment horizontal="left" vertical="center"/>
    </xf>
    <xf numFmtId="0" fontId="69" fillId="0" borderId="50" xfId="0" applyFont="1" applyBorder="1" applyAlignment="1">
      <alignment horizontal="left" vertical="center"/>
    </xf>
    <xf numFmtId="0" fontId="73" fillId="0" borderId="36" xfId="0" applyFont="1" applyBorder="1" applyAlignment="1">
      <alignment horizontal="left" vertical="center"/>
    </xf>
    <xf numFmtId="0" fontId="73" fillId="0" borderId="33" xfId="0" applyFont="1" applyBorder="1" applyAlignment="1">
      <alignment horizontal="left" vertical="center"/>
    </xf>
    <xf numFmtId="0" fontId="69" fillId="0" borderId="17" xfId="0" applyFont="1" applyBorder="1" applyAlignment="1">
      <alignment horizontal="left" vertical="center"/>
    </xf>
    <xf numFmtId="176" fontId="4" fillId="37" borderId="45" xfId="82" applyNumberFormat="1" applyFont="1" applyFill="1" applyBorder="1" applyAlignment="1">
      <alignment horizontal="left" vertical="center" shrinkToFit="1"/>
      <protection/>
    </xf>
    <xf numFmtId="176" fontId="4" fillId="37" borderId="46" xfId="82" applyNumberFormat="1" applyFont="1" applyFill="1" applyBorder="1" applyAlignment="1">
      <alignment horizontal="left" vertical="center" shrinkToFit="1"/>
      <protection/>
    </xf>
    <xf numFmtId="176" fontId="4" fillId="35" borderId="45" xfId="82" applyNumberFormat="1" applyFont="1" applyFill="1" applyBorder="1" applyAlignment="1">
      <alignment horizontal="left" vertical="center" shrinkToFit="1"/>
      <protection/>
    </xf>
    <xf numFmtId="176" fontId="4" fillId="35" borderId="46" xfId="82" applyNumberFormat="1" applyFont="1" applyFill="1" applyBorder="1" applyAlignment="1">
      <alignment horizontal="left" vertical="center" shrinkToFit="1"/>
      <protection/>
    </xf>
    <xf numFmtId="176" fontId="4" fillId="35" borderId="21" xfId="82" applyNumberFormat="1" applyFont="1" applyFill="1" applyBorder="1" applyAlignment="1">
      <alignment horizontal="left" vertical="center" shrinkToFit="1"/>
      <protection/>
    </xf>
    <xf numFmtId="0" fontId="78" fillId="0" borderId="0" xfId="0" applyFont="1" applyBorder="1" applyAlignment="1">
      <alignment horizontal="center" vertical="center"/>
    </xf>
    <xf numFmtId="0" fontId="67" fillId="0" borderId="0" xfId="0" applyFont="1" applyBorder="1" applyAlignment="1">
      <alignment horizontal="center" vertical="center"/>
    </xf>
    <xf numFmtId="0" fontId="74" fillId="34" borderId="47" xfId="0" applyFont="1" applyFill="1" applyBorder="1" applyAlignment="1">
      <alignment horizontal="center" vertical="center"/>
    </xf>
    <xf numFmtId="0" fontId="74" fillId="34" borderId="12" xfId="0" applyFont="1" applyFill="1" applyBorder="1" applyAlignment="1">
      <alignment horizontal="center" vertical="center"/>
    </xf>
    <xf numFmtId="0" fontId="69" fillId="0" borderId="25" xfId="0" applyFont="1" applyBorder="1" applyAlignment="1">
      <alignment horizontal="left" vertical="center"/>
    </xf>
    <xf numFmtId="177" fontId="74" fillId="34" borderId="39" xfId="49" applyNumberFormat="1" applyFont="1" applyFill="1" applyBorder="1" applyAlignment="1">
      <alignment horizontal="center" vertical="center"/>
    </xf>
    <xf numFmtId="177" fontId="74" fillId="34" borderId="11" xfId="49" applyNumberFormat="1" applyFont="1" applyFill="1" applyBorder="1" applyAlignment="1">
      <alignment horizontal="center" vertical="center"/>
    </xf>
    <xf numFmtId="0" fontId="74" fillId="34" borderId="40" xfId="0" applyFont="1" applyFill="1" applyBorder="1" applyAlignment="1">
      <alignment horizontal="center" vertical="center" shrinkToFit="1"/>
    </xf>
    <xf numFmtId="0" fontId="74" fillId="34" borderId="34" xfId="0" applyFont="1" applyFill="1" applyBorder="1" applyAlignment="1">
      <alignment horizontal="center" vertical="center" shrinkToFit="1"/>
    </xf>
    <xf numFmtId="0" fontId="16" fillId="0" borderId="36" xfId="0" applyFont="1" applyFill="1" applyBorder="1" applyAlignment="1">
      <alignment horizontal="left" vertical="center"/>
    </xf>
    <xf numFmtId="0" fontId="16" fillId="0" borderId="33" xfId="0" applyFont="1" applyFill="1" applyBorder="1" applyAlignment="1">
      <alignment horizontal="left" vertical="center"/>
    </xf>
    <xf numFmtId="0" fontId="16" fillId="0" borderId="51" xfId="0" applyFont="1" applyFill="1" applyBorder="1" applyAlignment="1">
      <alignment horizontal="left" vertical="center"/>
    </xf>
    <xf numFmtId="0" fontId="18" fillId="0" borderId="36" xfId="0" applyFont="1" applyFill="1" applyBorder="1" applyAlignment="1">
      <alignment horizontal="left" vertical="center"/>
    </xf>
    <xf numFmtId="0" fontId="18" fillId="0" borderId="51" xfId="0" applyFont="1" applyFill="1" applyBorder="1" applyAlignment="1">
      <alignment horizontal="left" vertical="center"/>
    </xf>
    <xf numFmtId="0" fontId="18" fillId="0" borderId="33" xfId="0" applyFont="1" applyFill="1" applyBorder="1" applyAlignment="1">
      <alignment horizontal="left" vertical="center"/>
    </xf>
    <xf numFmtId="0" fontId="16" fillId="0" borderId="43" xfId="0" applyFont="1" applyFill="1" applyBorder="1" applyAlignment="1">
      <alignment horizontal="left" vertical="center"/>
    </xf>
    <xf numFmtId="0" fontId="16" fillId="0" borderId="26" xfId="0" applyFont="1" applyFill="1" applyBorder="1" applyAlignment="1">
      <alignment horizontal="left" vertical="center"/>
    </xf>
    <xf numFmtId="0" fontId="69" fillId="0" borderId="36" xfId="0" applyFont="1" applyFill="1" applyBorder="1" applyAlignment="1">
      <alignment horizontal="left" vertical="center"/>
    </xf>
    <xf numFmtId="0" fontId="69" fillId="0" borderId="51" xfId="0" applyFont="1" applyFill="1" applyBorder="1" applyAlignment="1">
      <alignment horizontal="left" vertical="center"/>
    </xf>
    <xf numFmtId="0" fontId="69" fillId="0" borderId="33" xfId="0" applyFont="1" applyFill="1" applyBorder="1" applyAlignment="1">
      <alignment horizontal="left" vertical="center"/>
    </xf>
    <xf numFmtId="0" fontId="67" fillId="0" borderId="36" xfId="0" applyFont="1" applyFill="1" applyBorder="1" applyAlignment="1">
      <alignment horizontal="left" vertical="center"/>
    </xf>
    <xf numFmtId="0" fontId="67" fillId="0" borderId="33" xfId="0" applyFont="1" applyFill="1" applyBorder="1" applyAlignment="1">
      <alignment horizontal="left" vertical="center"/>
    </xf>
    <xf numFmtId="0" fontId="67" fillId="0" borderId="51" xfId="0" applyFont="1" applyFill="1" applyBorder="1" applyAlignment="1">
      <alignment horizontal="left" vertical="center"/>
    </xf>
    <xf numFmtId="176" fontId="4" fillId="37" borderId="21" xfId="82" applyNumberFormat="1" applyFont="1" applyFill="1" applyBorder="1" applyAlignment="1">
      <alignment horizontal="left" vertical="center" shrinkToFit="1"/>
      <protection/>
    </xf>
    <xf numFmtId="0" fontId="69" fillId="0" borderId="48" xfId="0" applyFont="1" applyBorder="1" applyAlignment="1">
      <alignment vertical="center"/>
    </xf>
    <xf numFmtId="0" fontId="69" fillId="0" borderId="49" xfId="0" applyFont="1" applyBorder="1" applyAlignment="1">
      <alignment vertical="center"/>
    </xf>
    <xf numFmtId="0" fontId="69" fillId="0" borderId="50" xfId="0" applyFont="1" applyBorder="1" applyAlignment="1">
      <alignment vertical="center"/>
    </xf>
    <xf numFmtId="0" fontId="67" fillId="0" borderId="44" xfId="0" applyFont="1" applyBorder="1" applyAlignment="1">
      <alignment horizontal="left" vertical="center"/>
    </xf>
  </cellXfs>
  <cellStyles count="70">
    <cellStyle name="Normal" xfId="0"/>
    <cellStyle name="20% - 강조색1" xfId="15"/>
    <cellStyle name="20% - 강조색2" xfId="16"/>
    <cellStyle name="20% - 강조색3" xfId="17"/>
    <cellStyle name="20% - 강조색4" xfId="18"/>
    <cellStyle name="20% - 강조색5" xfId="19"/>
    <cellStyle name="20% - 강조색6" xfId="20"/>
    <cellStyle name="40% - 강조색1" xfId="21"/>
    <cellStyle name="40% - 강조색2" xfId="22"/>
    <cellStyle name="40% - 강조색3" xfId="23"/>
    <cellStyle name="40% - 강조색4" xfId="24"/>
    <cellStyle name="40% - 강조색5" xfId="25"/>
    <cellStyle name="40% - 강조색6" xfId="26"/>
    <cellStyle name="60% - 강조색1" xfId="27"/>
    <cellStyle name="60% - 강조색2" xfId="28"/>
    <cellStyle name="60% - 강조색3" xfId="29"/>
    <cellStyle name="60% - 강조색4" xfId="30"/>
    <cellStyle name="60% - 강조색5" xfId="31"/>
    <cellStyle name="60% - 강조색6" xfId="32"/>
    <cellStyle name="강조색1" xfId="33"/>
    <cellStyle name="강조색2" xfId="34"/>
    <cellStyle name="강조색3" xfId="35"/>
    <cellStyle name="강조색4" xfId="36"/>
    <cellStyle name="강조색5" xfId="37"/>
    <cellStyle name="강조색6" xfId="38"/>
    <cellStyle name="경고문" xfId="39"/>
    <cellStyle name="계산" xfId="40"/>
    <cellStyle name="나쁨" xfId="41"/>
    <cellStyle name="메모" xfId="42"/>
    <cellStyle name="Percent" xfId="43"/>
    <cellStyle name="백분율 2" xfId="44"/>
    <cellStyle name="보통" xfId="45"/>
    <cellStyle name="설명 텍스트" xfId="46"/>
    <cellStyle name="셀 확인" xfId="47"/>
    <cellStyle name="Comma" xfId="48"/>
    <cellStyle name="Comma [0]" xfId="49"/>
    <cellStyle name="쉼표 [0] 2" xfId="50"/>
    <cellStyle name="쉼표 [0] 2 2" xfId="51"/>
    <cellStyle name="쉼표 [0] 2 2 2" xfId="52"/>
    <cellStyle name="쉼표 [0] 2 2 3" xfId="53"/>
    <cellStyle name="쉼표 [0] 2 2 4" xfId="54"/>
    <cellStyle name="쉼표 [0] 3" xfId="55"/>
    <cellStyle name="쉼표 [0] 4" xfId="56"/>
    <cellStyle name="쉼표 [0] 5" xfId="57"/>
    <cellStyle name="쉼표 [0] 6" xfId="58"/>
    <cellStyle name="연결된 셀" xfId="59"/>
    <cellStyle name="요약" xfId="60"/>
    <cellStyle name="입력" xfId="61"/>
    <cellStyle name="제목" xfId="62"/>
    <cellStyle name="제목 1" xfId="63"/>
    <cellStyle name="제목 2" xfId="64"/>
    <cellStyle name="제목 3" xfId="65"/>
    <cellStyle name="제목 4" xfId="66"/>
    <cellStyle name="좋음" xfId="67"/>
    <cellStyle name="출력" xfId="68"/>
    <cellStyle name="Currency" xfId="69"/>
    <cellStyle name="Currency [0]" xfId="70"/>
    <cellStyle name="표준 2" xfId="71"/>
    <cellStyle name="표준 2 2" xfId="72"/>
    <cellStyle name="표준 2 2 2" xfId="73"/>
    <cellStyle name="표준 2 2 3" xfId="74"/>
    <cellStyle name="표준 3" xfId="75"/>
    <cellStyle name="표준 4" xfId="76"/>
    <cellStyle name="표준 5" xfId="77"/>
    <cellStyle name="표준 6" xfId="78"/>
    <cellStyle name="표준 7" xfId="79"/>
    <cellStyle name="표준_사본 - 작업용1217 2008년 경상대학교 산학협력단 예산서" xfId="80"/>
    <cellStyle name="표준_Sheet1" xfId="81"/>
    <cellStyle name="표준_Sheet3" xfId="82"/>
    <cellStyle name="Hyperlink" xfId="8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hyperlink" Target="mailto:&#48516;&#49437;&#51032;&#47280;*@\4,000" TargetMode="External" /><Relationship Id="rId2"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mailto:1.&#45453;&#49328;&#47932;&#51064;&#51613;&#49688;&#49688;&#47308;_500&#44148;*@\250,000" TargetMode="External" /><Relationship Id="rId2" Type="http://schemas.openxmlformats.org/officeDocument/2006/relationships/hyperlink" Target="mailto:2.&#47924;&#54637;&#49373;&#51228;&#52629;&#49328;_20&#44148;*@\500,000" TargetMode="External" /><Relationship Id="rId3" Type="http://schemas.openxmlformats.org/officeDocument/2006/relationships/hyperlink" Target="mailto:3.&#51116;&#54252;&#51109;&#44284;&#51221;_15&#44148;*@\600,000" TargetMode="External" /><Relationship Id="rId4" Type="http://schemas.openxmlformats.org/officeDocument/2006/relationships/hyperlink" Target="mailto:1.&#51092;&#47448;&#45453;&#50557;&#48516;&#49437;_750&#44148;*@\220,000" TargetMode="External" /><Relationship Id="rId5" Type="http://schemas.openxmlformats.org/officeDocument/2006/relationships/hyperlink" Target="mailto:1.&#51116;&#48176;&#49884;&#54744;&#47308;_130&#44148;*@\2,000,000" TargetMode="External" /><Relationship Id="rId6" Type="http://schemas.openxmlformats.org/officeDocument/2006/relationships/hyperlink" Target="mailto:2.&#51060;&#54868;&#54617;&#48516;&#49437;&#47308;_@\350,000" TargetMode="External" /><Relationship Id="rId7"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5"/>
    <pageSetUpPr fitToPage="1"/>
  </sheetPr>
  <dimension ref="A1:P9"/>
  <sheetViews>
    <sheetView view="pageBreakPreview" zoomScaleSheetLayoutView="100" zoomScalePageLayoutView="0" workbookViewId="0" topLeftCell="A1">
      <selection activeCell="N5" sqref="N5"/>
    </sheetView>
  </sheetViews>
  <sheetFormatPr defaultColWidth="9.140625" defaultRowHeight="15"/>
  <sheetData>
    <row r="1" spans="1:16" ht="18.75">
      <c r="A1" s="425" t="s">
        <v>66</v>
      </c>
      <c r="B1" s="425"/>
      <c r="C1" s="425"/>
      <c r="D1" s="425"/>
      <c r="E1" s="63"/>
      <c r="F1" s="63"/>
      <c r="G1" s="63"/>
      <c r="H1" s="63"/>
      <c r="I1" s="63"/>
      <c r="J1" s="63"/>
      <c r="K1" s="63"/>
      <c r="L1" s="63"/>
      <c r="M1" s="63"/>
      <c r="N1" s="63"/>
      <c r="O1" s="63"/>
      <c r="P1" s="63"/>
    </row>
    <row r="2" spans="1:16" ht="30" customHeight="1">
      <c r="A2" s="63"/>
      <c r="B2" s="63"/>
      <c r="C2" s="63"/>
      <c r="D2" s="63"/>
      <c r="E2" s="63"/>
      <c r="F2" s="63"/>
      <c r="G2" s="63"/>
      <c r="H2" s="63"/>
      <c r="I2" s="63"/>
      <c r="J2" s="63"/>
      <c r="K2" s="63"/>
      <c r="L2" s="63"/>
      <c r="M2" s="63"/>
      <c r="N2" s="63"/>
      <c r="O2" s="63"/>
      <c r="P2" s="63"/>
    </row>
    <row r="3" spans="1:16" ht="22.5" customHeight="1">
      <c r="A3" s="63"/>
      <c r="B3" s="63"/>
      <c r="C3" s="63"/>
      <c r="D3" s="63"/>
      <c r="E3" s="63"/>
      <c r="F3" s="63"/>
      <c r="G3" s="63"/>
      <c r="H3" s="63"/>
      <c r="I3" s="63"/>
      <c r="J3" s="63"/>
      <c r="K3" s="63"/>
      <c r="L3" s="63"/>
      <c r="M3" s="63"/>
      <c r="N3" s="63"/>
      <c r="O3" s="63"/>
      <c r="P3" s="63"/>
    </row>
    <row r="4" spans="1:16" ht="82.5" customHeight="1">
      <c r="A4" s="426" t="s">
        <v>451</v>
      </c>
      <c r="B4" s="426"/>
      <c r="C4" s="426"/>
      <c r="D4" s="426"/>
      <c r="E4" s="426"/>
      <c r="F4" s="426"/>
      <c r="G4" s="426"/>
      <c r="H4" s="426"/>
      <c r="I4" s="426"/>
      <c r="J4" s="426"/>
      <c r="K4" s="426"/>
      <c r="L4" s="426"/>
      <c r="M4" s="426"/>
      <c r="N4" s="426"/>
      <c r="O4" s="426"/>
      <c r="P4" s="426"/>
    </row>
    <row r="5" spans="1:16" ht="105" customHeight="1">
      <c r="A5" s="63"/>
      <c r="B5" s="63"/>
      <c r="C5" s="63"/>
      <c r="D5" s="63"/>
      <c r="E5" s="63"/>
      <c r="F5" s="63"/>
      <c r="G5" s="63"/>
      <c r="H5" s="63"/>
      <c r="I5" s="63"/>
      <c r="J5" s="63"/>
      <c r="K5" s="63"/>
      <c r="L5" s="63"/>
      <c r="M5" s="63"/>
      <c r="N5" s="63"/>
      <c r="O5" s="63"/>
      <c r="P5" s="63"/>
    </row>
    <row r="6" spans="1:16" ht="52.5" customHeight="1">
      <c r="A6" s="63"/>
      <c r="B6" s="63"/>
      <c r="C6" s="63"/>
      <c r="D6" s="63"/>
      <c r="E6" s="63"/>
      <c r="F6" s="63"/>
      <c r="G6" s="63"/>
      <c r="H6" s="63"/>
      <c r="I6" s="63"/>
      <c r="J6" s="63"/>
      <c r="K6" s="63"/>
      <c r="L6" s="63"/>
      <c r="M6" s="63"/>
      <c r="N6" s="63"/>
      <c r="O6" s="63"/>
      <c r="P6" s="63"/>
    </row>
    <row r="7" spans="1:16" ht="105" customHeight="1">
      <c r="A7" s="63"/>
      <c r="B7" s="63"/>
      <c r="C7" s="63"/>
      <c r="D7" s="63"/>
      <c r="E7" s="63"/>
      <c r="F7" s="63"/>
      <c r="G7" s="63"/>
      <c r="H7" s="63"/>
      <c r="I7" s="63"/>
      <c r="J7" s="63"/>
      <c r="K7" s="63"/>
      <c r="L7" s="63"/>
      <c r="M7" s="63"/>
      <c r="N7" s="63"/>
      <c r="O7" s="63"/>
      <c r="P7" s="63"/>
    </row>
    <row r="8" spans="1:16" ht="52.5" customHeight="1">
      <c r="A8" s="427" t="s">
        <v>67</v>
      </c>
      <c r="B8" s="427"/>
      <c r="C8" s="427"/>
      <c r="D8" s="427"/>
      <c r="E8" s="427"/>
      <c r="F8" s="427"/>
      <c r="G8" s="427"/>
      <c r="H8" s="427"/>
      <c r="I8" s="427"/>
      <c r="J8" s="427"/>
      <c r="K8" s="427"/>
      <c r="L8" s="427"/>
      <c r="M8" s="427"/>
      <c r="N8" s="427"/>
      <c r="O8" s="427"/>
      <c r="P8" s="427"/>
    </row>
    <row r="9" spans="1:16" ht="30" customHeight="1">
      <c r="A9" s="428"/>
      <c r="B9" s="428"/>
      <c r="C9" s="428"/>
      <c r="D9" s="428"/>
      <c r="E9" s="428"/>
      <c r="F9" s="428"/>
      <c r="G9" s="428"/>
      <c r="H9" s="428"/>
      <c r="I9" s="428"/>
      <c r="J9" s="428"/>
      <c r="K9" s="428"/>
      <c r="L9" s="428"/>
      <c r="M9" s="428"/>
      <c r="N9" s="428"/>
      <c r="O9" s="428"/>
      <c r="P9" s="428"/>
    </row>
  </sheetData>
  <sheetProtection/>
  <mergeCells count="4">
    <mergeCell ref="A1:D1"/>
    <mergeCell ref="A4:P4"/>
    <mergeCell ref="A8:P8"/>
    <mergeCell ref="A9:P9"/>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83" r:id="rId1"/>
</worksheet>
</file>

<file path=xl/worksheets/sheet10.xml><?xml version="1.0" encoding="utf-8"?>
<worksheet xmlns="http://schemas.openxmlformats.org/spreadsheetml/2006/main" xmlns:r="http://schemas.openxmlformats.org/officeDocument/2006/relationships">
  <sheetPr>
    <tabColor theme="7"/>
    <pageSetUpPr fitToPage="1"/>
  </sheetPr>
  <dimension ref="A1:I643"/>
  <sheetViews>
    <sheetView showGridLines="0" view="pageBreakPreview" zoomScale="70" zoomScaleNormal="70" zoomScaleSheetLayoutView="70" zoomScalePageLayoutView="0" workbookViewId="0" topLeftCell="A1">
      <pane ySplit="5" topLeftCell="A624" activePane="bottomLeft" state="frozen"/>
      <selection pane="topLeft" activeCell="N5" sqref="N5"/>
      <selection pane="bottomLeft" activeCell="N5" sqref="N5"/>
    </sheetView>
  </sheetViews>
  <sheetFormatPr defaultColWidth="9.140625" defaultRowHeight="15"/>
  <cols>
    <col min="1" max="1" width="8.00390625" style="1" customWidth="1"/>
    <col min="2" max="4" width="8.140625" style="1" customWidth="1"/>
    <col min="5" max="5" width="61.8515625" style="1" customWidth="1"/>
    <col min="6" max="6" width="27.57421875" style="162" customWidth="1"/>
    <col min="7" max="7" width="82.57421875" style="60" customWidth="1"/>
    <col min="8" max="8" width="16.421875" style="184" customWidth="1"/>
    <col min="9" max="16384" width="9.00390625" style="1" customWidth="1"/>
  </cols>
  <sheetData>
    <row r="1" spans="1:8" ht="64.5" customHeight="1">
      <c r="A1" s="498" t="s">
        <v>447</v>
      </c>
      <c r="B1" s="498"/>
      <c r="C1" s="498"/>
      <c r="D1" s="498"/>
      <c r="E1" s="498"/>
      <c r="F1" s="498"/>
      <c r="G1" s="498"/>
      <c r="H1" s="498"/>
    </row>
    <row r="2" spans="1:8" ht="18.75" customHeight="1">
      <c r="A2" s="499" t="s">
        <v>439</v>
      </c>
      <c r="B2" s="499"/>
      <c r="C2" s="499"/>
      <c r="D2" s="499"/>
      <c r="E2" s="499"/>
      <c r="F2" s="499"/>
      <c r="G2" s="499"/>
      <c r="H2" s="499"/>
    </row>
    <row r="3" spans="1:9" s="2" customFormat="1" ht="21" customHeight="1" thickBot="1">
      <c r="A3" s="40" t="s">
        <v>63</v>
      </c>
      <c r="B3" s="45" t="s">
        <v>11</v>
      </c>
      <c r="C3" s="39"/>
      <c r="D3" s="39"/>
      <c r="E3" s="39"/>
      <c r="F3" s="149"/>
      <c r="G3" s="53"/>
      <c r="H3" s="385" t="s">
        <v>12</v>
      </c>
      <c r="I3" s="3"/>
    </row>
    <row r="4" spans="1:8" s="2" customFormat="1" ht="22.5" customHeight="1">
      <c r="A4" s="439" t="s">
        <v>31</v>
      </c>
      <c r="B4" s="440"/>
      <c r="C4" s="440"/>
      <c r="D4" s="440"/>
      <c r="E4" s="440"/>
      <c r="F4" s="503" t="s">
        <v>448</v>
      </c>
      <c r="G4" s="505" t="s">
        <v>32</v>
      </c>
      <c r="H4" s="465" t="s">
        <v>4</v>
      </c>
    </row>
    <row r="5" spans="1:8" s="2" customFormat="1" ht="22.5" customHeight="1" thickBot="1">
      <c r="A5" s="83" t="s">
        <v>0</v>
      </c>
      <c r="B5" s="127" t="s">
        <v>1</v>
      </c>
      <c r="C5" s="127" t="s">
        <v>2</v>
      </c>
      <c r="D5" s="127" t="s">
        <v>3</v>
      </c>
      <c r="E5" s="127" t="s">
        <v>30</v>
      </c>
      <c r="F5" s="504"/>
      <c r="G5" s="506"/>
      <c r="H5" s="466"/>
    </row>
    <row r="6" spans="1:8" s="2" customFormat="1" ht="22.5" customHeight="1" thickBot="1">
      <c r="A6" s="467" t="s">
        <v>268</v>
      </c>
      <c r="B6" s="468"/>
      <c r="C6" s="468"/>
      <c r="D6" s="468"/>
      <c r="E6" s="469"/>
      <c r="F6" s="150">
        <f>SUM(F7,F75,F174,F379,F467,F479,F490)</f>
        <v>103866633000</v>
      </c>
      <c r="G6" s="54"/>
      <c r="H6" s="386"/>
    </row>
    <row r="7" spans="1:8" s="2" customFormat="1" ht="22.5" customHeight="1">
      <c r="A7" s="84"/>
      <c r="B7" s="487" t="s">
        <v>192</v>
      </c>
      <c r="C7" s="488"/>
      <c r="D7" s="488"/>
      <c r="E7" s="489"/>
      <c r="F7" s="151">
        <f>SUM(F8,F30,F56,F66,F70)</f>
        <v>15789052000</v>
      </c>
      <c r="G7" s="55"/>
      <c r="H7" s="176"/>
    </row>
    <row r="8" spans="1:8" s="2" customFormat="1" ht="22.5" customHeight="1">
      <c r="A8" s="84"/>
      <c r="B8" s="41"/>
      <c r="C8" s="432" t="s">
        <v>193</v>
      </c>
      <c r="D8" s="473"/>
      <c r="E8" s="433"/>
      <c r="F8" s="144">
        <f>SUM(F9,F12,F15,F18,F21,F24,F27)</f>
        <v>13891700000</v>
      </c>
      <c r="G8" s="79"/>
      <c r="H8" s="177"/>
    </row>
    <row r="9" spans="1:8" s="2" customFormat="1" ht="22.5" customHeight="1">
      <c r="A9" s="141"/>
      <c r="B9" s="74"/>
      <c r="C9" s="74"/>
      <c r="D9" s="507" t="s">
        <v>194</v>
      </c>
      <c r="E9" s="508"/>
      <c r="F9" s="152">
        <f>SUM(F10:F11)</f>
        <v>4204000000</v>
      </c>
      <c r="G9" s="80"/>
      <c r="H9" s="387"/>
    </row>
    <row r="10" spans="1:8" s="2" customFormat="1" ht="22.5" customHeight="1">
      <c r="A10" s="141"/>
      <c r="B10" s="74"/>
      <c r="C10" s="74"/>
      <c r="D10" s="74"/>
      <c r="E10" s="73" t="s">
        <v>683</v>
      </c>
      <c r="F10" s="152">
        <v>3160000000</v>
      </c>
      <c r="G10" s="80"/>
      <c r="H10" s="387" t="s">
        <v>684</v>
      </c>
    </row>
    <row r="11" spans="1:8" s="2" customFormat="1" ht="22.5" customHeight="1">
      <c r="A11" s="141"/>
      <c r="B11" s="74"/>
      <c r="C11" s="74"/>
      <c r="D11" s="74"/>
      <c r="E11" s="119"/>
      <c r="F11" s="152">
        <v>1044000000</v>
      </c>
      <c r="G11" s="80"/>
      <c r="H11" s="387" t="s">
        <v>685</v>
      </c>
    </row>
    <row r="12" spans="1:8" s="2" customFormat="1" ht="22.5" customHeight="1">
      <c r="A12" s="141"/>
      <c r="B12" s="74"/>
      <c r="C12" s="74"/>
      <c r="D12" s="507" t="s">
        <v>195</v>
      </c>
      <c r="E12" s="508"/>
      <c r="F12" s="152">
        <f>SUM(F13:F14)</f>
        <v>814500000</v>
      </c>
      <c r="G12" s="80"/>
      <c r="H12" s="387"/>
    </row>
    <row r="13" spans="1:8" s="2" customFormat="1" ht="22.5" customHeight="1">
      <c r="A13" s="141"/>
      <c r="B13" s="74"/>
      <c r="C13" s="74"/>
      <c r="D13" s="74"/>
      <c r="E13" s="73" t="s">
        <v>686</v>
      </c>
      <c r="F13" s="152">
        <v>727000000</v>
      </c>
      <c r="G13" s="80"/>
      <c r="H13" s="387" t="s">
        <v>684</v>
      </c>
    </row>
    <row r="14" spans="1:8" s="2" customFormat="1" ht="22.5" customHeight="1">
      <c r="A14" s="141"/>
      <c r="B14" s="74"/>
      <c r="C14" s="74"/>
      <c r="D14" s="74"/>
      <c r="E14" s="119"/>
      <c r="F14" s="152">
        <v>87500000</v>
      </c>
      <c r="G14" s="80"/>
      <c r="H14" s="387" t="s">
        <v>685</v>
      </c>
    </row>
    <row r="15" spans="1:8" s="2" customFormat="1" ht="22.5" customHeight="1">
      <c r="A15" s="141"/>
      <c r="B15" s="74"/>
      <c r="C15" s="74"/>
      <c r="D15" s="507" t="s">
        <v>196</v>
      </c>
      <c r="E15" s="508"/>
      <c r="F15" s="152">
        <f>SUM(F16:F17)</f>
        <v>3577000000</v>
      </c>
      <c r="G15" s="80"/>
      <c r="H15" s="387"/>
    </row>
    <row r="16" spans="1:8" s="2" customFormat="1" ht="22.5" customHeight="1">
      <c r="A16" s="141"/>
      <c r="B16" s="74"/>
      <c r="C16" s="74"/>
      <c r="D16" s="74"/>
      <c r="E16" s="73" t="s">
        <v>687</v>
      </c>
      <c r="F16" s="152">
        <v>2458000000</v>
      </c>
      <c r="G16" s="80"/>
      <c r="H16" s="387" t="s">
        <v>684</v>
      </c>
    </row>
    <row r="17" spans="1:8" s="2" customFormat="1" ht="22.5" customHeight="1">
      <c r="A17" s="141"/>
      <c r="B17" s="74"/>
      <c r="C17" s="74"/>
      <c r="D17" s="74"/>
      <c r="E17" s="119"/>
      <c r="F17" s="152">
        <v>1119000000</v>
      </c>
      <c r="G17" s="80"/>
      <c r="H17" s="387" t="s">
        <v>685</v>
      </c>
    </row>
    <row r="18" spans="1:8" s="2" customFormat="1" ht="22.5" customHeight="1">
      <c r="A18" s="141"/>
      <c r="B18" s="74"/>
      <c r="C18" s="74"/>
      <c r="D18" s="507" t="s">
        <v>197</v>
      </c>
      <c r="E18" s="508"/>
      <c r="F18" s="152">
        <f>SUM(F19:F20)</f>
        <v>2359400000</v>
      </c>
      <c r="G18" s="80"/>
      <c r="H18" s="387"/>
    </row>
    <row r="19" spans="1:8" s="2" customFormat="1" ht="22.5" customHeight="1">
      <c r="A19" s="141"/>
      <c r="B19" s="74"/>
      <c r="C19" s="74"/>
      <c r="D19" s="74"/>
      <c r="E19" s="73" t="s">
        <v>688</v>
      </c>
      <c r="F19" s="152">
        <v>2033000000</v>
      </c>
      <c r="G19" s="80"/>
      <c r="H19" s="387" t="s">
        <v>684</v>
      </c>
    </row>
    <row r="20" spans="1:8" s="2" customFormat="1" ht="22.5" customHeight="1">
      <c r="A20" s="141"/>
      <c r="B20" s="74"/>
      <c r="C20" s="74"/>
      <c r="D20" s="74"/>
      <c r="E20" s="119"/>
      <c r="F20" s="152">
        <v>326400000</v>
      </c>
      <c r="G20" s="80"/>
      <c r="H20" s="387" t="s">
        <v>685</v>
      </c>
    </row>
    <row r="21" spans="1:8" s="2" customFormat="1" ht="22.5" customHeight="1">
      <c r="A21" s="141"/>
      <c r="B21" s="74"/>
      <c r="C21" s="74"/>
      <c r="D21" s="507" t="s">
        <v>198</v>
      </c>
      <c r="E21" s="508"/>
      <c r="F21" s="152">
        <f>SUM(F22:F23)</f>
        <v>495400000</v>
      </c>
      <c r="G21" s="80"/>
      <c r="H21" s="387"/>
    </row>
    <row r="22" spans="1:8" s="2" customFormat="1" ht="22.5" customHeight="1">
      <c r="A22" s="141"/>
      <c r="B22" s="74"/>
      <c r="C22" s="74"/>
      <c r="D22" s="74"/>
      <c r="E22" s="73" t="s">
        <v>689</v>
      </c>
      <c r="F22" s="152">
        <v>464000000</v>
      </c>
      <c r="G22" s="80"/>
      <c r="H22" s="387" t="s">
        <v>684</v>
      </c>
    </row>
    <row r="23" spans="1:8" s="2" customFormat="1" ht="22.5" customHeight="1">
      <c r="A23" s="141"/>
      <c r="B23" s="74"/>
      <c r="C23" s="74"/>
      <c r="D23" s="74"/>
      <c r="E23" s="119"/>
      <c r="F23" s="152">
        <v>31400000</v>
      </c>
      <c r="G23" s="80"/>
      <c r="H23" s="387" t="s">
        <v>685</v>
      </c>
    </row>
    <row r="24" spans="1:8" s="2" customFormat="1" ht="22.5" customHeight="1">
      <c r="A24" s="141"/>
      <c r="B24" s="74"/>
      <c r="C24" s="74"/>
      <c r="D24" s="507" t="s">
        <v>199</v>
      </c>
      <c r="E24" s="508"/>
      <c r="F24" s="152">
        <f>SUM(F25:F26)</f>
        <v>1198000000</v>
      </c>
      <c r="G24" s="80"/>
      <c r="H24" s="387"/>
    </row>
    <row r="25" spans="1:8" s="2" customFormat="1" ht="22.5" customHeight="1">
      <c r="A25" s="141"/>
      <c r="B25" s="74"/>
      <c r="C25" s="74"/>
      <c r="D25" s="74"/>
      <c r="E25" s="73" t="s">
        <v>690</v>
      </c>
      <c r="F25" s="152">
        <v>1063000000</v>
      </c>
      <c r="G25" s="80"/>
      <c r="H25" s="387" t="s">
        <v>684</v>
      </c>
    </row>
    <row r="26" spans="1:8" s="2" customFormat="1" ht="22.5" customHeight="1">
      <c r="A26" s="141"/>
      <c r="B26" s="74"/>
      <c r="C26" s="74"/>
      <c r="D26" s="74"/>
      <c r="E26" s="119"/>
      <c r="F26" s="152">
        <v>135000000</v>
      </c>
      <c r="G26" s="80"/>
      <c r="H26" s="387" t="s">
        <v>685</v>
      </c>
    </row>
    <row r="27" spans="1:8" s="2" customFormat="1" ht="22.5" customHeight="1">
      <c r="A27" s="141"/>
      <c r="B27" s="74"/>
      <c r="C27" s="74"/>
      <c r="D27" s="507" t="s">
        <v>200</v>
      </c>
      <c r="E27" s="508"/>
      <c r="F27" s="152">
        <f>SUM(F28:F29)</f>
        <v>1243400000</v>
      </c>
      <c r="G27" s="80"/>
      <c r="H27" s="387"/>
    </row>
    <row r="28" spans="1:8" s="2" customFormat="1" ht="22.5" customHeight="1">
      <c r="A28" s="141"/>
      <c r="B28" s="74"/>
      <c r="C28" s="74"/>
      <c r="D28" s="74"/>
      <c r="E28" s="73" t="s">
        <v>691</v>
      </c>
      <c r="F28" s="152">
        <v>505000000</v>
      </c>
      <c r="G28" s="80"/>
      <c r="H28" s="387" t="s">
        <v>684</v>
      </c>
    </row>
    <row r="29" spans="1:8" s="2" customFormat="1" ht="22.5" customHeight="1">
      <c r="A29" s="141"/>
      <c r="B29" s="74"/>
      <c r="C29" s="74"/>
      <c r="D29" s="74"/>
      <c r="E29" s="119"/>
      <c r="F29" s="152">
        <v>738400000</v>
      </c>
      <c r="G29" s="80"/>
      <c r="H29" s="387" t="s">
        <v>685</v>
      </c>
    </row>
    <row r="30" spans="1:8" s="2" customFormat="1" ht="22.5" customHeight="1">
      <c r="A30" s="141"/>
      <c r="B30" s="74"/>
      <c r="C30" s="507" t="s">
        <v>201</v>
      </c>
      <c r="D30" s="509"/>
      <c r="E30" s="508"/>
      <c r="F30" s="152">
        <f>SUM(F31,F36,F41,F46,F51)</f>
        <v>23352000</v>
      </c>
      <c r="G30" s="80"/>
      <c r="H30" s="387"/>
    </row>
    <row r="31" spans="1:8" s="2" customFormat="1" ht="22.5" customHeight="1">
      <c r="A31" s="141"/>
      <c r="B31" s="74"/>
      <c r="C31" s="74"/>
      <c r="D31" s="507" t="s">
        <v>194</v>
      </c>
      <c r="E31" s="508"/>
      <c r="F31" s="152">
        <f>SUM(F32:F35)</f>
        <v>15193000</v>
      </c>
      <c r="G31" s="80"/>
      <c r="H31" s="387"/>
    </row>
    <row r="32" spans="1:8" s="2" customFormat="1" ht="22.5" customHeight="1">
      <c r="A32" s="141"/>
      <c r="B32" s="74"/>
      <c r="C32" s="74"/>
      <c r="D32" s="74"/>
      <c r="E32" s="73" t="s">
        <v>272</v>
      </c>
      <c r="F32" s="152">
        <v>0</v>
      </c>
      <c r="G32" s="80"/>
      <c r="H32" s="387"/>
    </row>
    <row r="33" spans="1:8" s="2" customFormat="1" ht="22.5" customHeight="1">
      <c r="A33" s="141"/>
      <c r="B33" s="74"/>
      <c r="C33" s="74"/>
      <c r="D33" s="74"/>
      <c r="E33" s="73" t="s">
        <v>273</v>
      </c>
      <c r="F33" s="152">
        <v>0</v>
      </c>
      <c r="G33" s="80"/>
      <c r="H33" s="387"/>
    </row>
    <row r="34" spans="1:8" s="2" customFormat="1" ht="22.5" customHeight="1">
      <c r="A34" s="141"/>
      <c r="B34" s="74"/>
      <c r="C34" s="74"/>
      <c r="D34" s="74"/>
      <c r="E34" s="73" t="s">
        <v>274</v>
      </c>
      <c r="F34" s="329">
        <v>15193000</v>
      </c>
      <c r="G34" s="330" t="s">
        <v>692</v>
      </c>
      <c r="H34" s="185" t="s">
        <v>613</v>
      </c>
    </row>
    <row r="35" spans="1:8" s="2" customFormat="1" ht="22.5" customHeight="1">
      <c r="A35" s="141"/>
      <c r="B35" s="74"/>
      <c r="C35" s="74"/>
      <c r="D35" s="74"/>
      <c r="E35" s="73" t="s">
        <v>275</v>
      </c>
      <c r="F35" s="152">
        <v>0</v>
      </c>
      <c r="G35" s="80"/>
      <c r="H35" s="387"/>
    </row>
    <row r="36" spans="1:8" s="2" customFormat="1" ht="22.5" customHeight="1">
      <c r="A36" s="141"/>
      <c r="B36" s="74"/>
      <c r="C36" s="74"/>
      <c r="D36" s="507" t="s">
        <v>202</v>
      </c>
      <c r="E36" s="508"/>
      <c r="F36" s="152">
        <f>SUM(F37:F40)</f>
        <v>0</v>
      </c>
      <c r="G36" s="80"/>
      <c r="H36" s="387"/>
    </row>
    <row r="37" spans="1:8" s="2" customFormat="1" ht="22.5" customHeight="1">
      <c r="A37" s="141"/>
      <c r="B37" s="74"/>
      <c r="C37" s="74"/>
      <c r="D37" s="74"/>
      <c r="E37" s="73" t="s">
        <v>276</v>
      </c>
      <c r="F37" s="152">
        <v>0</v>
      </c>
      <c r="G37" s="80"/>
      <c r="H37" s="387"/>
    </row>
    <row r="38" spans="1:8" s="2" customFormat="1" ht="22.5" customHeight="1">
      <c r="A38" s="141"/>
      <c r="B38" s="74"/>
      <c r="C38" s="74"/>
      <c r="D38" s="74"/>
      <c r="E38" s="73" t="s">
        <v>277</v>
      </c>
      <c r="F38" s="152">
        <v>0</v>
      </c>
      <c r="G38" s="80"/>
      <c r="H38" s="387"/>
    </row>
    <row r="39" spans="1:8" s="2" customFormat="1" ht="22.5" customHeight="1">
      <c r="A39" s="141"/>
      <c r="B39" s="74"/>
      <c r="C39" s="74"/>
      <c r="D39" s="74"/>
      <c r="E39" s="73" t="s">
        <v>278</v>
      </c>
      <c r="F39" s="152">
        <v>0</v>
      </c>
      <c r="G39" s="80"/>
      <c r="H39" s="387"/>
    </row>
    <row r="40" spans="1:8" s="2" customFormat="1" ht="22.5" customHeight="1">
      <c r="A40" s="141"/>
      <c r="B40" s="74"/>
      <c r="C40" s="74"/>
      <c r="D40" s="74"/>
      <c r="E40" s="73" t="s">
        <v>279</v>
      </c>
      <c r="F40" s="152">
        <v>0</v>
      </c>
      <c r="G40" s="80"/>
      <c r="H40" s="387"/>
    </row>
    <row r="41" spans="1:8" s="2" customFormat="1" ht="22.5" customHeight="1">
      <c r="A41" s="141"/>
      <c r="B41" s="74"/>
      <c r="C41" s="74"/>
      <c r="D41" s="507" t="s">
        <v>203</v>
      </c>
      <c r="E41" s="508"/>
      <c r="F41" s="152">
        <f>SUM(F42:F45)</f>
        <v>1825000</v>
      </c>
      <c r="G41" s="80"/>
      <c r="H41" s="387"/>
    </row>
    <row r="42" spans="1:8" s="2" customFormat="1" ht="22.5" customHeight="1">
      <c r="A42" s="141"/>
      <c r="B42" s="74"/>
      <c r="C42" s="74"/>
      <c r="D42" s="74"/>
      <c r="E42" s="73" t="s">
        <v>280</v>
      </c>
      <c r="F42" s="152">
        <v>0</v>
      </c>
      <c r="G42" s="80"/>
      <c r="H42" s="387"/>
    </row>
    <row r="43" spans="1:8" s="2" customFormat="1" ht="22.5" customHeight="1">
      <c r="A43" s="141"/>
      <c r="B43" s="74"/>
      <c r="C43" s="74"/>
      <c r="D43" s="74"/>
      <c r="E43" s="73" t="s">
        <v>281</v>
      </c>
      <c r="F43" s="152">
        <v>0</v>
      </c>
      <c r="G43" s="80"/>
      <c r="H43" s="387"/>
    </row>
    <row r="44" spans="1:8" s="2" customFormat="1" ht="22.5" customHeight="1">
      <c r="A44" s="141"/>
      <c r="B44" s="74"/>
      <c r="C44" s="74"/>
      <c r="D44" s="74"/>
      <c r="E44" s="73" t="s">
        <v>282</v>
      </c>
      <c r="F44" s="331">
        <v>1825000</v>
      </c>
      <c r="G44" s="332" t="s">
        <v>693</v>
      </c>
      <c r="H44" s="185" t="s">
        <v>613</v>
      </c>
    </row>
    <row r="45" spans="1:8" s="2" customFormat="1" ht="22.5" customHeight="1">
      <c r="A45" s="141"/>
      <c r="B45" s="74"/>
      <c r="C45" s="74"/>
      <c r="D45" s="74"/>
      <c r="E45" s="73" t="s">
        <v>283</v>
      </c>
      <c r="F45" s="152">
        <v>0</v>
      </c>
      <c r="G45" s="80"/>
      <c r="H45" s="387"/>
    </row>
    <row r="46" spans="1:8" s="2" customFormat="1" ht="22.5" customHeight="1">
      <c r="A46" s="141"/>
      <c r="B46" s="74"/>
      <c r="C46" s="74"/>
      <c r="D46" s="507" t="s">
        <v>204</v>
      </c>
      <c r="E46" s="508"/>
      <c r="F46" s="152">
        <f>SUM(F47:F50)</f>
        <v>0</v>
      </c>
      <c r="G46" s="80"/>
      <c r="H46" s="387"/>
    </row>
    <row r="47" spans="1:8" s="2" customFormat="1" ht="22.5" customHeight="1">
      <c r="A47" s="141"/>
      <c r="B47" s="74"/>
      <c r="C47" s="74"/>
      <c r="D47" s="74"/>
      <c r="E47" s="73" t="s">
        <v>284</v>
      </c>
      <c r="F47" s="152">
        <v>0</v>
      </c>
      <c r="G47" s="80"/>
      <c r="H47" s="387"/>
    </row>
    <row r="48" spans="1:8" s="2" customFormat="1" ht="22.5" customHeight="1">
      <c r="A48" s="141"/>
      <c r="B48" s="74"/>
      <c r="C48" s="74"/>
      <c r="D48" s="74"/>
      <c r="E48" s="73" t="s">
        <v>285</v>
      </c>
      <c r="F48" s="152">
        <v>0</v>
      </c>
      <c r="G48" s="80"/>
      <c r="H48" s="387"/>
    </row>
    <row r="49" spans="1:8" s="2" customFormat="1" ht="22.5" customHeight="1">
      <c r="A49" s="141"/>
      <c r="B49" s="74"/>
      <c r="C49" s="74"/>
      <c r="D49" s="74"/>
      <c r="E49" s="73" t="s">
        <v>286</v>
      </c>
      <c r="F49" s="152">
        <v>0</v>
      </c>
      <c r="G49" s="80"/>
      <c r="H49" s="387"/>
    </row>
    <row r="50" spans="1:8" s="2" customFormat="1" ht="22.5" customHeight="1">
      <c r="A50" s="141"/>
      <c r="B50" s="74"/>
      <c r="C50" s="74"/>
      <c r="D50" s="74"/>
      <c r="E50" s="73" t="s">
        <v>287</v>
      </c>
      <c r="F50" s="152">
        <v>0</v>
      </c>
      <c r="G50" s="80"/>
      <c r="H50" s="387"/>
    </row>
    <row r="51" spans="1:8" s="2" customFormat="1" ht="22.5" customHeight="1">
      <c r="A51" s="141"/>
      <c r="B51" s="74"/>
      <c r="C51" s="74"/>
      <c r="D51" s="507" t="s">
        <v>205</v>
      </c>
      <c r="E51" s="508"/>
      <c r="F51" s="152">
        <f>SUM(F52:F55)</f>
        <v>6334000</v>
      </c>
      <c r="G51" s="80"/>
      <c r="H51" s="387"/>
    </row>
    <row r="52" spans="1:8" s="2" customFormat="1" ht="22.5" customHeight="1">
      <c r="A52" s="141"/>
      <c r="B52" s="74"/>
      <c r="C52" s="74"/>
      <c r="D52" s="74"/>
      <c r="E52" s="73" t="s">
        <v>288</v>
      </c>
      <c r="F52" s="152">
        <v>0</v>
      </c>
      <c r="G52" s="80"/>
      <c r="H52" s="387"/>
    </row>
    <row r="53" spans="1:8" s="2" customFormat="1" ht="22.5" customHeight="1">
      <c r="A53" s="141"/>
      <c r="B53" s="74"/>
      <c r="C53" s="74"/>
      <c r="D53" s="74"/>
      <c r="E53" s="73" t="s">
        <v>289</v>
      </c>
      <c r="F53" s="152">
        <v>0</v>
      </c>
      <c r="G53" s="80"/>
      <c r="H53" s="387"/>
    </row>
    <row r="54" spans="1:8" s="2" customFormat="1" ht="22.5" customHeight="1">
      <c r="A54" s="141"/>
      <c r="B54" s="74"/>
      <c r="C54" s="74"/>
      <c r="D54" s="74"/>
      <c r="E54" s="73" t="s">
        <v>290</v>
      </c>
      <c r="F54" s="333">
        <v>6334000</v>
      </c>
      <c r="G54" s="334" t="s">
        <v>694</v>
      </c>
      <c r="H54" s="185" t="s">
        <v>613</v>
      </c>
    </row>
    <row r="55" spans="1:8" s="2" customFormat="1" ht="22.5" customHeight="1">
      <c r="A55" s="141"/>
      <c r="B55" s="74"/>
      <c r="C55" s="74"/>
      <c r="D55" s="74"/>
      <c r="E55" s="73" t="s">
        <v>291</v>
      </c>
      <c r="F55" s="152">
        <v>0</v>
      </c>
      <c r="G55" s="80"/>
      <c r="H55" s="387"/>
    </row>
    <row r="56" spans="1:8" s="2" customFormat="1" ht="22.5" customHeight="1">
      <c r="A56" s="141"/>
      <c r="B56" s="74"/>
      <c r="C56" s="507" t="s">
        <v>206</v>
      </c>
      <c r="D56" s="509"/>
      <c r="E56" s="508"/>
      <c r="F56" s="152">
        <f>SUM(F57,F63)</f>
        <v>1374000000</v>
      </c>
      <c r="G56" s="80"/>
      <c r="H56" s="387"/>
    </row>
    <row r="57" spans="1:8" s="2" customFormat="1" ht="22.5" customHeight="1">
      <c r="A57" s="141"/>
      <c r="B57" s="74"/>
      <c r="C57" s="74"/>
      <c r="D57" s="507" t="s">
        <v>207</v>
      </c>
      <c r="E57" s="508"/>
      <c r="F57" s="152">
        <f>SUM(F58:F62)</f>
        <v>0</v>
      </c>
      <c r="G57" s="80"/>
      <c r="H57" s="387"/>
    </row>
    <row r="58" spans="1:8" s="2" customFormat="1" ht="22.5" customHeight="1">
      <c r="A58" s="141"/>
      <c r="B58" s="74"/>
      <c r="C58" s="74"/>
      <c r="D58" s="74"/>
      <c r="E58" s="73" t="s">
        <v>292</v>
      </c>
      <c r="F58" s="152">
        <v>0</v>
      </c>
      <c r="G58" s="80"/>
      <c r="H58" s="387"/>
    </row>
    <row r="59" spans="1:8" s="2" customFormat="1" ht="22.5" customHeight="1">
      <c r="A59" s="141"/>
      <c r="B59" s="74"/>
      <c r="C59" s="74"/>
      <c r="D59" s="74"/>
      <c r="E59" s="73" t="s">
        <v>293</v>
      </c>
      <c r="F59" s="152">
        <v>0</v>
      </c>
      <c r="G59" s="80"/>
      <c r="H59" s="387"/>
    </row>
    <row r="60" spans="1:8" s="2" customFormat="1" ht="22.5" customHeight="1">
      <c r="A60" s="141"/>
      <c r="B60" s="74"/>
      <c r="C60" s="74"/>
      <c r="D60" s="74"/>
      <c r="E60" s="73" t="s">
        <v>294</v>
      </c>
      <c r="F60" s="152">
        <v>0</v>
      </c>
      <c r="G60" s="80"/>
      <c r="H60" s="387"/>
    </row>
    <row r="61" spans="1:8" s="2" customFormat="1" ht="22.5" customHeight="1">
      <c r="A61" s="141"/>
      <c r="B61" s="74"/>
      <c r="C61" s="74"/>
      <c r="D61" s="74"/>
      <c r="E61" s="139" t="s">
        <v>295</v>
      </c>
      <c r="F61" s="153">
        <v>0</v>
      </c>
      <c r="G61" s="140"/>
      <c r="H61" s="388"/>
    </row>
    <row r="62" spans="1:8" s="2" customFormat="1" ht="22.5" customHeight="1">
      <c r="A62" s="141"/>
      <c r="B62" s="74"/>
      <c r="C62" s="74"/>
      <c r="D62" s="74"/>
      <c r="E62" s="73" t="s">
        <v>296</v>
      </c>
      <c r="F62" s="152">
        <v>0</v>
      </c>
      <c r="G62" s="80"/>
      <c r="H62" s="387"/>
    </row>
    <row r="63" spans="1:8" s="2" customFormat="1" ht="22.5" customHeight="1">
      <c r="A63" s="141"/>
      <c r="B63" s="74"/>
      <c r="C63" s="74"/>
      <c r="D63" s="507" t="s">
        <v>208</v>
      </c>
      <c r="E63" s="508"/>
      <c r="F63" s="152">
        <f>SUM(F64:F65)</f>
        <v>1374000000</v>
      </c>
      <c r="G63" s="80"/>
      <c r="H63" s="387"/>
    </row>
    <row r="64" spans="1:8" s="2" customFormat="1" ht="22.5" customHeight="1">
      <c r="A64" s="141"/>
      <c r="B64" s="74"/>
      <c r="C64" s="74"/>
      <c r="D64" s="74"/>
      <c r="E64" s="73" t="s">
        <v>297</v>
      </c>
      <c r="F64" s="152">
        <v>800000000</v>
      </c>
      <c r="G64" s="80" t="s">
        <v>422</v>
      </c>
      <c r="H64" s="387" t="s">
        <v>338</v>
      </c>
    </row>
    <row r="65" spans="1:8" s="2" customFormat="1" ht="22.5" customHeight="1">
      <c r="A65" s="141"/>
      <c r="B65" s="74"/>
      <c r="C65" s="74"/>
      <c r="D65" s="74"/>
      <c r="E65" s="73" t="s">
        <v>298</v>
      </c>
      <c r="F65" s="152">
        <v>574000000</v>
      </c>
      <c r="G65" s="80" t="s">
        <v>423</v>
      </c>
      <c r="H65" s="387" t="s">
        <v>339</v>
      </c>
    </row>
    <row r="66" spans="1:8" s="2" customFormat="1" ht="22.5" customHeight="1">
      <c r="A66" s="141"/>
      <c r="B66" s="74"/>
      <c r="C66" s="507" t="s">
        <v>209</v>
      </c>
      <c r="D66" s="509"/>
      <c r="E66" s="508"/>
      <c r="F66" s="152">
        <f>SUM(F67)</f>
        <v>0</v>
      </c>
      <c r="G66" s="80"/>
      <c r="H66" s="387"/>
    </row>
    <row r="67" spans="1:8" s="2" customFormat="1" ht="22.5" customHeight="1">
      <c r="A67" s="141"/>
      <c r="B67" s="74"/>
      <c r="C67" s="74"/>
      <c r="D67" s="507" t="s">
        <v>209</v>
      </c>
      <c r="E67" s="508"/>
      <c r="F67" s="152">
        <f>SUM(F68:F69)</f>
        <v>0</v>
      </c>
      <c r="G67" s="80"/>
      <c r="H67" s="387"/>
    </row>
    <row r="68" spans="1:8" s="2" customFormat="1" ht="22.5" customHeight="1">
      <c r="A68" s="141"/>
      <c r="B68" s="74"/>
      <c r="C68" s="74"/>
      <c r="D68" s="74"/>
      <c r="E68" s="73" t="s">
        <v>299</v>
      </c>
      <c r="F68" s="152">
        <v>0</v>
      </c>
      <c r="G68" s="80"/>
      <c r="H68" s="387"/>
    </row>
    <row r="69" spans="1:8" s="2" customFormat="1" ht="22.5" customHeight="1">
      <c r="A69" s="141"/>
      <c r="B69" s="74"/>
      <c r="C69" s="74"/>
      <c r="D69" s="74"/>
      <c r="E69" s="73" t="s">
        <v>300</v>
      </c>
      <c r="F69" s="152">
        <v>0</v>
      </c>
      <c r="G69" s="80"/>
      <c r="H69" s="387"/>
    </row>
    <row r="70" spans="1:8" s="2" customFormat="1" ht="22.5" customHeight="1">
      <c r="A70" s="141"/>
      <c r="B70" s="74"/>
      <c r="C70" s="507" t="s">
        <v>210</v>
      </c>
      <c r="D70" s="509"/>
      <c r="E70" s="508"/>
      <c r="F70" s="152">
        <f>SUM(F71)</f>
        <v>500000000</v>
      </c>
      <c r="G70" s="80"/>
      <c r="H70" s="387"/>
    </row>
    <row r="71" spans="1:8" s="2" customFormat="1" ht="22.5" customHeight="1">
      <c r="A71" s="141"/>
      <c r="B71" s="74"/>
      <c r="C71" s="74"/>
      <c r="D71" s="507" t="s">
        <v>210</v>
      </c>
      <c r="E71" s="508"/>
      <c r="F71" s="152">
        <f>SUM(F72:F74)</f>
        <v>500000000</v>
      </c>
      <c r="G71" s="80"/>
      <c r="H71" s="387"/>
    </row>
    <row r="72" spans="1:8" s="2" customFormat="1" ht="22.5" customHeight="1">
      <c r="A72" s="141"/>
      <c r="B72" s="74"/>
      <c r="C72" s="74"/>
      <c r="D72" s="74"/>
      <c r="E72" s="73" t="s">
        <v>210</v>
      </c>
      <c r="F72" s="152">
        <v>80000000</v>
      </c>
      <c r="G72" s="80" t="s">
        <v>350</v>
      </c>
      <c r="H72" s="387" t="s">
        <v>353</v>
      </c>
    </row>
    <row r="73" spans="1:8" s="39" customFormat="1" ht="22.5" customHeight="1">
      <c r="A73" s="141"/>
      <c r="B73" s="74"/>
      <c r="C73" s="74"/>
      <c r="D73" s="74"/>
      <c r="E73" s="117"/>
      <c r="F73" s="152">
        <v>70000000</v>
      </c>
      <c r="G73" s="80" t="s">
        <v>351</v>
      </c>
      <c r="H73" s="387" t="s">
        <v>354</v>
      </c>
    </row>
    <row r="74" spans="1:8" s="39" customFormat="1" ht="22.5" customHeight="1">
      <c r="A74" s="141"/>
      <c r="B74" s="74"/>
      <c r="C74" s="74"/>
      <c r="D74" s="74"/>
      <c r="E74" s="118"/>
      <c r="F74" s="152">
        <v>350000000</v>
      </c>
      <c r="G74" s="80" t="s">
        <v>352</v>
      </c>
      <c r="H74" s="387" t="s">
        <v>354</v>
      </c>
    </row>
    <row r="75" spans="1:8" s="2" customFormat="1" ht="22.5" customHeight="1">
      <c r="A75" s="141"/>
      <c r="B75" s="510" t="s">
        <v>211</v>
      </c>
      <c r="C75" s="511"/>
      <c r="D75" s="511"/>
      <c r="E75" s="512"/>
      <c r="F75" s="152">
        <f>SUM(F76,F98,F118)</f>
        <v>74339513000</v>
      </c>
      <c r="G75" s="80"/>
      <c r="H75" s="387"/>
    </row>
    <row r="76" spans="1:8" s="2" customFormat="1" ht="22.5" customHeight="1">
      <c r="A76" s="141"/>
      <c r="B76" s="74"/>
      <c r="C76" s="507" t="s">
        <v>212</v>
      </c>
      <c r="D76" s="509"/>
      <c r="E76" s="508"/>
      <c r="F76" s="152">
        <f>SUM(F77,F80,F83,F86,F89,F92,F95)</f>
        <v>60886500000</v>
      </c>
      <c r="G76" s="80"/>
      <c r="H76" s="387"/>
    </row>
    <row r="77" spans="1:8" s="2" customFormat="1" ht="22.5" customHeight="1">
      <c r="A77" s="141"/>
      <c r="B77" s="74"/>
      <c r="C77" s="74"/>
      <c r="D77" s="507" t="s">
        <v>194</v>
      </c>
      <c r="E77" s="508"/>
      <c r="F77" s="152">
        <f>SUM(F78:F79)</f>
        <v>18978000000</v>
      </c>
      <c r="G77" s="80"/>
      <c r="H77" s="387"/>
    </row>
    <row r="78" spans="1:8" s="2" customFormat="1" ht="22.5" customHeight="1">
      <c r="A78" s="141"/>
      <c r="B78" s="74"/>
      <c r="C78" s="74"/>
      <c r="D78" s="74"/>
      <c r="E78" s="73" t="s">
        <v>683</v>
      </c>
      <c r="F78" s="154">
        <v>17947000000</v>
      </c>
      <c r="G78" s="80"/>
      <c r="H78" s="387" t="s">
        <v>684</v>
      </c>
    </row>
    <row r="79" spans="1:8" s="2" customFormat="1" ht="22.5" customHeight="1">
      <c r="A79" s="141"/>
      <c r="B79" s="74"/>
      <c r="C79" s="74"/>
      <c r="D79" s="74"/>
      <c r="E79" s="119"/>
      <c r="F79" s="154">
        <v>1031000000</v>
      </c>
      <c r="G79" s="80"/>
      <c r="H79" s="387" t="s">
        <v>685</v>
      </c>
    </row>
    <row r="80" spans="1:8" s="2" customFormat="1" ht="22.5" customHeight="1">
      <c r="A80" s="141"/>
      <c r="B80" s="74"/>
      <c r="C80" s="74"/>
      <c r="D80" s="507" t="s">
        <v>195</v>
      </c>
      <c r="E80" s="508"/>
      <c r="F80" s="152">
        <f>SUM(F81:F82)</f>
        <v>4319000000</v>
      </c>
      <c r="G80" s="80"/>
      <c r="H80" s="387"/>
    </row>
    <row r="81" spans="1:8" s="2" customFormat="1" ht="22.5" customHeight="1">
      <c r="A81" s="141"/>
      <c r="B81" s="74"/>
      <c r="C81" s="74"/>
      <c r="D81" s="74"/>
      <c r="E81" s="73" t="s">
        <v>686</v>
      </c>
      <c r="F81" s="154">
        <v>3638000000</v>
      </c>
      <c r="G81" s="80"/>
      <c r="H81" s="387" t="s">
        <v>684</v>
      </c>
    </row>
    <row r="82" spans="1:8" s="2" customFormat="1" ht="22.5" customHeight="1">
      <c r="A82" s="141"/>
      <c r="B82" s="74"/>
      <c r="C82" s="74"/>
      <c r="D82" s="74"/>
      <c r="E82" s="117"/>
      <c r="F82" s="186">
        <v>681000000</v>
      </c>
      <c r="G82" s="166"/>
      <c r="H82" s="389" t="s">
        <v>685</v>
      </c>
    </row>
    <row r="83" spans="1:8" s="2" customFormat="1" ht="22.5" customHeight="1">
      <c r="A83" s="141"/>
      <c r="B83" s="74"/>
      <c r="C83" s="74"/>
      <c r="D83" s="507" t="s">
        <v>196</v>
      </c>
      <c r="E83" s="508"/>
      <c r="F83" s="152">
        <f>SUM(F84:F85)</f>
        <v>13155000000</v>
      </c>
      <c r="G83" s="80"/>
      <c r="H83" s="387"/>
    </row>
    <row r="84" spans="1:8" s="2" customFormat="1" ht="22.5" customHeight="1">
      <c r="A84" s="141"/>
      <c r="B84" s="74"/>
      <c r="C84" s="74"/>
      <c r="D84" s="74"/>
      <c r="E84" s="73" t="s">
        <v>687</v>
      </c>
      <c r="F84" s="154">
        <v>12383000000</v>
      </c>
      <c r="G84" s="80"/>
      <c r="H84" s="387" t="s">
        <v>684</v>
      </c>
    </row>
    <row r="85" spans="1:8" s="2" customFormat="1" ht="22.5" customHeight="1">
      <c r="A85" s="141"/>
      <c r="B85" s="74"/>
      <c r="C85" s="74"/>
      <c r="D85" s="74"/>
      <c r="E85" s="119"/>
      <c r="F85" s="154">
        <v>772000000</v>
      </c>
      <c r="G85" s="80"/>
      <c r="H85" s="387" t="s">
        <v>685</v>
      </c>
    </row>
    <row r="86" spans="1:8" s="2" customFormat="1" ht="22.5" customHeight="1">
      <c r="A86" s="141"/>
      <c r="B86" s="74"/>
      <c r="C86" s="74"/>
      <c r="D86" s="507" t="s">
        <v>197</v>
      </c>
      <c r="E86" s="508"/>
      <c r="F86" s="152">
        <f>SUM(F87:F88)</f>
        <v>12905700000</v>
      </c>
      <c r="G86" s="80"/>
      <c r="H86" s="387"/>
    </row>
    <row r="87" spans="1:8" s="2" customFormat="1" ht="22.5" customHeight="1">
      <c r="A87" s="141"/>
      <c r="B87" s="74"/>
      <c r="C87" s="74"/>
      <c r="D87" s="74"/>
      <c r="E87" s="73" t="s">
        <v>688</v>
      </c>
      <c r="F87" s="154">
        <v>11693000000</v>
      </c>
      <c r="G87" s="80"/>
      <c r="H87" s="387" t="s">
        <v>684</v>
      </c>
    </row>
    <row r="88" spans="1:8" s="2" customFormat="1" ht="22.5" customHeight="1">
      <c r="A88" s="141"/>
      <c r="B88" s="74"/>
      <c r="C88" s="74"/>
      <c r="D88" s="74"/>
      <c r="E88" s="119"/>
      <c r="F88" s="154">
        <v>1212700000</v>
      </c>
      <c r="G88" s="80"/>
      <c r="H88" s="387" t="s">
        <v>685</v>
      </c>
    </row>
    <row r="89" spans="1:8" s="2" customFormat="1" ht="22.5" customHeight="1">
      <c r="A89" s="141"/>
      <c r="B89" s="74"/>
      <c r="C89" s="74"/>
      <c r="D89" s="507" t="s">
        <v>198</v>
      </c>
      <c r="E89" s="508"/>
      <c r="F89" s="152">
        <f>SUM(F90:F91)</f>
        <v>2480000000</v>
      </c>
      <c r="G89" s="80"/>
      <c r="H89" s="387"/>
    </row>
    <row r="90" spans="1:8" s="2" customFormat="1" ht="22.5" customHeight="1">
      <c r="A90" s="141"/>
      <c r="B90" s="74"/>
      <c r="C90" s="74"/>
      <c r="D90" s="74"/>
      <c r="E90" s="73" t="s">
        <v>689</v>
      </c>
      <c r="F90" s="154">
        <v>2269000000</v>
      </c>
      <c r="G90" s="80"/>
      <c r="H90" s="387" t="s">
        <v>684</v>
      </c>
    </row>
    <row r="91" spans="1:8" s="2" customFormat="1" ht="22.5" customHeight="1">
      <c r="A91" s="141"/>
      <c r="B91" s="74"/>
      <c r="C91" s="74"/>
      <c r="D91" s="74"/>
      <c r="E91" s="119"/>
      <c r="F91" s="154">
        <v>211000000</v>
      </c>
      <c r="G91" s="80"/>
      <c r="H91" s="387" t="s">
        <v>685</v>
      </c>
    </row>
    <row r="92" spans="1:8" s="2" customFormat="1" ht="22.5" customHeight="1">
      <c r="A92" s="141"/>
      <c r="B92" s="74"/>
      <c r="C92" s="74"/>
      <c r="D92" s="507" t="s">
        <v>199</v>
      </c>
      <c r="E92" s="508"/>
      <c r="F92" s="152">
        <f>SUM(F93:F94)</f>
        <v>5431000000</v>
      </c>
      <c r="G92" s="80"/>
      <c r="H92" s="387"/>
    </row>
    <row r="93" spans="1:8" s="2" customFormat="1" ht="22.5" customHeight="1">
      <c r="A93" s="141"/>
      <c r="B93" s="74"/>
      <c r="C93" s="74"/>
      <c r="D93" s="74"/>
      <c r="E93" s="73" t="s">
        <v>690</v>
      </c>
      <c r="F93" s="154">
        <v>5115000000</v>
      </c>
      <c r="G93" s="80"/>
      <c r="H93" s="387" t="s">
        <v>684</v>
      </c>
    </row>
    <row r="94" spans="1:8" s="2" customFormat="1" ht="22.5" customHeight="1">
      <c r="A94" s="141"/>
      <c r="B94" s="74"/>
      <c r="C94" s="74"/>
      <c r="D94" s="74"/>
      <c r="E94" s="119"/>
      <c r="F94" s="154">
        <v>316000000</v>
      </c>
      <c r="G94" s="80"/>
      <c r="H94" s="387" t="s">
        <v>685</v>
      </c>
    </row>
    <row r="95" spans="1:8" s="2" customFormat="1" ht="22.5" customHeight="1">
      <c r="A95" s="141"/>
      <c r="B95" s="74"/>
      <c r="C95" s="74"/>
      <c r="D95" s="507" t="s">
        <v>200</v>
      </c>
      <c r="E95" s="508"/>
      <c r="F95" s="152">
        <f>SUM(F96:F97)</f>
        <v>3617800000</v>
      </c>
      <c r="G95" s="80"/>
      <c r="H95" s="387"/>
    </row>
    <row r="96" spans="1:8" s="2" customFormat="1" ht="22.5" customHeight="1">
      <c r="A96" s="141"/>
      <c r="B96" s="74"/>
      <c r="C96" s="74"/>
      <c r="D96" s="74"/>
      <c r="E96" s="73" t="s">
        <v>691</v>
      </c>
      <c r="F96" s="154">
        <v>2540000000</v>
      </c>
      <c r="G96" s="80"/>
      <c r="H96" s="387" t="s">
        <v>684</v>
      </c>
    </row>
    <row r="97" spans="1:8" s="2" customFormat="1" ht="22.5" customHeight="1">
      <c r="A97" s="141"/>
      <c r="B97" s="74"/>
      <c r="C97" s="74"/>
      <c r="D97" s="74"/>
      <c r="E97" s="119"/>
      <c r="F97" s="154">
        <v>1077800000</v>
      </c>
      <c r="G97" s="80"/>
      <c r="H97" s="387" t="s">
        <v>685</v>
      </c>
    </row>
    <row r="98" spans="1:8" s="2" customFormat="1" ht="22.5" customHeight="1">
      <c r="A98" s="141"/>
      <c r="B98" s="74"/>
      <c r="C98" s="507" t="s">
        <v>201</v>
      </c>
      <c r="D98" s="509"/>
      <c r="E98" s="508"/>
      <c r="F98" s="152">
        <f>SUM(F99,F105,F107,F110,F112)</f>
        <v>7734893000</v>
      </c>
      <c r="G98" s="80"/>
      <c r="H98" s="387"/>
    </row>
    <row r="99" spans="1:8" s="2" customFormat="1" ht="22.5" customHeight="1">
      <c r="A99" s="141"/>
      <c r="B99" s="74"/>
      <c r="C99" s="74"/>
      <c r="D99" s="507" t="s">
        <v>194</v>
      </c>
      <c r="E99" s="508"/>
      <c r="F99" s="152">
        <f>SUM(F100:F104)</f>
        <v>2243285000</v>
      </c>
      <c r="G99" s="80"/>
      <c r="H99" s="387"/>
    </row>
    <row r="100" spans="1:8" s="2" customFormat="1" ht="22.5" customHeight="1">
      <c r="A100" s="141"/>
      <c r="B100" s="74"/>
      <c r="C100" s="74"/>
      <c r="D100" s="74"/>
      <c r="E100" s="73" t="s">
        <v>194</v>
      </c>
      <c r="F100" s="152">
        <v>1166000000</v>
      </c>
      <c r="G100" s="80" t="s">
        <v>427</v>
      </c>
      <c r="H100" s="387"/>
    </row>
    <row r="101" spans="1:8" s="39" customFormat="1" ht="22.5" customHeight="1">
      <c r="A101" s="141"/>
      <c r="B101" s="74"/>
      <c r="C101" s="74"/>
      <c r="D101" s="74"/>
      <c r="E101" s="117"/>
      <c r="F101" s="152">
        <v>800000000</v>
      </c>
      <c r="G101" s="80" t="s">
        <v>428</v>
      </c>
      <c r="H101" s="387"/>
    </row>
    <row r="102" spans="1:8" s="39" customFormat="1" ht="22.5" customHeight="1">
      <c r="A102" s="141"/>
      <c r="B102" s="74"/>
      <c r="C102" s="74"/>
      <c r="D102" s="74"/>
      <c r="E102" s="120"/>
      <c r="F102" s="152">
        <v>205500000</v>
      </c>
      <c r="G102" s="80" t="s">
        <v>429</v>
      </c>
      <c r="H102" s="387"/>
    </row>
    <row r="103" spans="1:8" s="312" customFormat="1" ht="22.5" customHeight="1">
      <c r="A103" s="141"/>
      <c r="B103" s="74"/>
      <c r="C103" s="74"/>
      <c r="D103" s="74"/>
      <c r="E103" s="120"/>
      <c r="F103" s="152">
        <v>30000000</v>
      </c>
      <c r="G103" s="80" t="s">
        <v>430</v>
      </c>
      <c r="H103" s="387"/>
    </row>
    <row r="104" spans="1:8" s="39" customFormat="1" ht="22.5" customHeight="1">
      <c r="A104" s="141"/>
      <c r="B104" s="74"/>
      <c r="C104" s="74"/>
      <c r="D104" s="74"/>
      <c r="E104" s="120"/>
      <c r="F104" s="335">
        <v>41785000</v>
      </c>
      <c r="G104" s="336" t="s">
        <v>695</v>
      </c>
      <c r="H104" s="387"/>
    </row>
    <row r="105" spans="1:8" s="2" customFormat="1" ht="22.5" customHeight="1">
      <c r="A105" s="141"/>
      <c r="B105" s="74"/>
      <c r="C105" s="74"/>
      <c r="D105" s="507" t="s">
        <v>202</v>
      </c>
      <c r="E105" s="508"/>
      <c r="F105" s="152">
        <f>SUM(F106:F106)</f>
        <v>1393000000</v>
      </c>
      <c r="G105" s="80"/>
      <c r="H105" s="387"/>
    </row>
    <row r="106" spans="1:8" s="39" customFormat="1" ht="22.5" customHeight="1">
      <c r="A106" s="141"/>
      <c r="B106" s="74"/>
      <c r="C106" s="74"/>
      <c r="D106" s="148"/>
      <c r="E106" s="73" t="s">
        <v>202</v>
      </c>
      <c r="F106" s="152">
        <v>1393000000</v>
      </c>
      <c r="G106" s="80" t="s">
        <v>427</v>
      </c>
      <c r="H106" s="387"/>
    </row>
    <row r="107" spans="1:8" s="2" customFormat="1" ht="22.5" customHeight="1">
      <c r="A107" s="141"/>
      <c r="B107" s="74"/>
      <c r="C107" s="74"/>
      <c r="D107" s="507" t="s">
        <v>203</v>
      </c>
      <c r="E107" s="508"/>
      <c r="F107" s="152">
        <f>SUM(F108:F109)</f>
        <v>626799000</v>
      </c>
      <c r="G107" s="80"/>
      <c r="H107" s="387"/>
    </row>
    <row r="108" spans="1:8" s="2" customFormat="1" ht="22.5" customHeight="1">
      <c r="A108" s="141"/>
      <c r="B108" s="74"/>
      <c r="C108" s="74"/>
      <c r="D108" s="74"/>
      <c r="E108" s="73" t="s">
        <v>203</v>
      </c>
      <c r="F108" s="152">
        <v>600000000</v>
      </c>
      <c r="G108" s="80" t="s">
        <v>435</v>
      </c>
      <c r="H108" s="387"/>
    </row>
    <row r="109" spans="1:8" s="312" customFormat="1" ht="22.5" customHeight="1">
      <c r="A109" s="141"/>
      <c r="B109" s="74"/>
      <c r="C109" s="74"/>
      <c r="D109" s="74"/>
      <c r="E109" s="119"/>
      <c r="F109" s="337">
        <v>26799000</v>
      </c>
      <c r="G109" s="336" t="s">
        <v>696</v>
      </c>
      <c r="H109" s="387"/>
    </row>
    <row r="110" spans="1:8" s="2" customFormat="1" ht="22.5" customHeight="1">
      <c r="A110" s="141"/>
      <c r="B110" s="74"/>
      <c r="C110" s="74"/>
      <c r="D110" s="507" t="s">
        <v>204</v>
      </c>
      <c r="E110" s="508"/>
      <c r="F110" s="152">
        <f>SUM(F111:F111)</f>
        <v>337623000</v>
      </c>
      <c r="G110" s="80"/>
      <c r="H110" s="387"/>
    </row>
    <row r="111" spans="1:8" s="2" customFormat="1" ht="22.5" customHeight="1">
      <c r="A111" s="141"/>
      <c r="B111" s="74"/>
      <c r="C111" s="74"/>
      <c r="D111" s="74"/>
      <c r="E111" s="73" t="s">
        <v>204</v>
      </c>
      <c r="F111" s="152">
        <v>337623000</v>
      </c>
      <c r="G111" s="80" t="s">
        <v>427</v>
      </c>
      <c r="H111" s="387"/>
    </row>
    <row r="112" spans="1:8" s="2" customFormat="1" ht="22.5" customHeight="1">
      <c r="A112" s="141"/>
      <c r="B112" s="74"/>
      <c r="C112" s="74"/>
      <c r="D112" s="507" t="s">
        <v>205</v>
      </c>
      <c r="E112" s="508"/>
      <c r="F112" s="152">
        <f>SUM(F113:F117)</f>
        <v>3134186000</v>
      </c>
      <c r="G112" s="80"/>
      <c r="H112" s="387"/>
    </row>
    <row r="113" spans="1:8" s="2" customFormat="1" ht="22.5" customHeight="1">
      <c r="A113" s="141"/>
      <c r="B113" s="74"/>
      <c r="C113" s="74"/>
      <c r="D113" s="74"/>
      <c r="E113" s="139" t="s">
        <v>205</v>
      </c>
      <c r="F113" s="153">
        <v>1361600000</v>
      </c>
      <c r="G113" s="140" t="s">
        <v>427</v>
      </c>
      <c r="H113" s="388"/>
    </row>
    <row r="114" spans="1:8" s="39" customFormat="1" ht="22.5" customHeight="1">
      <c r="A114" s="141"/>
      <c r="B114" s="74"/>
      <c r="C114" s="74"/>
      <c r="D114" s="74"/>
      <c r="E114" s="117"/>
      <c r="F114" s="144">
        <v>1100000000</v>
      </c>
      <c r="G114" s="80" t="s">
        <v>428</v>
      </c>
      <c r="H114" s="177"/>
    </row>
    <row r="115" spans="1:8" s="39" customFormat="1" ht="22.5" customHeight="1">
      <c r="A115" s="141"/>
      <c r="B115" s="74"/>
      <c r="C115" s="74"/>
      <c r="D115" s="74"/>
      <c r="E115" s="120"/>
      <c r="F115" s="144">
        <v>374500000</v>
      </c>
      <c r="G115" s="80" t="s">
        <v>429</v>
      </c>
      <c r="H115" s="177"/>
    </row>
    <row r="116" spans="1:8" s="312" customFormat="1" ht="22.5" customHeight="1">
      <c r="A116" s="141"/>
      <c r="B116" s="74"/>
      <c r="C116" s="74"/>
      <c r="D116" s="74"/>
      <c r="E116" s="120"/>
      <c r="F116" s="325">
        <v>101960000</v>
      </c>
      <c r="G116" s="140" t="s">
        <v>430</v>
      </c>
      <c r="H116" s="176"/>
    </row>
    <row r="117" spans="1:8" s="39" customFormat="1" ht="22.5" customHeight="1">
      <c r="A117" s="141"/>
      <c r="B117" s="74"/>
      <c r="C117" s="74"/>
      <c r="D117" s="74"/>
      <c r="E117" s="118"/>
      <c r="F117" s="338">
        <v>196126000</v>
      </c>
      <c r="G117" s="336" t="s">
        <v>697</v>
      </c>
      <c r="H117" s="176"/>
    </row>
    <row r="118" spans="1:8" s="2" customFormat="1" ht="22.5" customHeight="1">
      <c r="A118" s="141"/>
      <c r="B118" s="74"/>
      <c r="C118" s="507" t="s">
        <v>213</v>
      </c>
      <c r="D118" s="509"/>
      <c r="E118" s="508"/>
      <c r="F118" s="152">
        <f>SUM(F119)</f>
        <v>5718120000</v>
      </c>
      <c r="G118" s="80"/>
      <c r="H118" s="387"/>
    </row>
    <row r="119" spans="1:8" s="2" customFormat="1" ht="22.5" customHeight="1">
      <c r="A119" s="141"/>
      <c r="B119" s="74"/>
      <c r="C119" s="74"/>
      <c r="D119" s="507" t="s">
        <v>213</v>
      </c>
      <c r="E119" s="508"/>
      <c r="F119" s="152">
        <f>SUM(F120:F173)</f>
        <v>5718120000</v>
      </c>
      <c r="G119" s="80"/>
      <c r="H119" s="387"/>
    </row>
    <row r="120" spans="1:8" s="2" customFormat="1" ht="22.5" customHeight="1">
      <c r="A120" s="141"/>
      <c r="B120" s="74"/>
      <c r="C120" s="74"/>
      <c r="D120" s="74"/>
      <c r="E120" s="73" t="s">
        <v>213</v>
      </c>
      <c r="F120" s="410">
        <v>190000000</v>
      </c>
      <c r="G120" s="80" t="s">
        <v>932</v>
      </c>
      <c r="H120" s="185" t="s">
        <v>903</v>
      </c>
    </row>
    <row r="121" spans="1:8" s="39" customFormat="1" ht="22.5" customHeight="1">
      <c r="A121" s="141"/>
      <c r="B121" s="74"/>
      <c r="C121" s="74"/>
      <c r="D121" s="74"/>
      <c r="E121" s="120"/>
      <c r="F121" s="152">
        <v>75000000</v>
      </c>
      <c r="G121" s="80" t="s">
        <v>459</v>
      </c>
      <c r="H121" s="387" t="s">
        <v>355</v>
      </c>
    </row>
    <row r="122" spans="1:8" s="39" customFormat="1" ht="22.5" customHeight="1">
      <c r="A122" s="141"/>
      <c r="B122" s="74"/>
      <c r="C122" s="74"/>
      <c r="D122" s="74"/>
      <c r="E122" s="120"/>
      <c r="F122" s="152">
        <v>40000000</v>
      </c>
      <c r="G122" s="80" t="s">
        <v>460</v>
      </c>
      <c r="H122" s="387" t="s">
        <v>355</v>
      </c>
    </row>
    <row r="123" spans="1:8" s="39" customFormat="1" ht="22.5" customHeight="1">
      <c r="A123" s="141"/>
      <c r="B123" s="74"/>
      <c r="C123" s="74"/>
      <c r="D123" s="74"/>
      <c r="E123" s="120"/>
      <c r="F123" s="152">
        <v>20000000</v>
      </c>
      <c r="G123" s="80" t="s">
        <v>461</v>
      </c>
      <c r="H123" s="387" t="s">
        <v>355</v>
      </c>
    </row>
    <row r="124" spans="1:8" s="39" customFormat="1" ht="22.5" customHeight="1">
      <c r="A124" s="141"/>
      <c r="B124" s="74"/>
      <c r="C124" s="74"/>
      <c r="D124" s="74"/>
      <c r="E124" s="120"/>
      <c r="F124" s="152">
        <v>200000000</v>
      </c>
      <c r="G124" s="80" t="s">
        <v>462</v>
      </c>
      <c r="H124" s="387" t="s">
        <v>355</v>
      </c>
    </row>
    <row r="125" spans="1:8" s="39" customFormat="1" ht="22.5" customHeight="1">
      <c r="A125" s="141"/>
      <c r="B125" s="74"/>
      <c r="C125" s="74"/>
      <c r="D125" s="74"/>
      <c r="E125" s="120"/>
      <c r="F125" s="152">
        <v>34000000</v>
      </c>
      <c r="G125" s="80" t="s">
        <v>463</v>
      </c>
      <c r="H125" s="387" t="s">
        <v>355</v>
      </c>
    </row>
    <row r="126" spans="1:8" s="39" customFormat="1" ht="22.5" customHeight="1">
      <c r="A126" s="141"/>
      <c r="B126" s="74"/>
      <c r="C126" s="74"/>
      <c r="D126" s="74"/>
      <c r="E126" s="120"/>
      <c r="F126" s="152">
        <v>30000000</v>
      </c>
      <c r="G126" s="80" t="s">
        <v>464</v>
      </c>
      <c r="H126" s="387" t="s">
        <v>355</v>
      </c>
    </row>
    <row r="127" spans="1:8" s="39" customFormat="1" ht="22.5" customHeight="1">
      <c r="A127" s="141"/>
      <c r="B127" s="74"/>
      <c r="C127" s="74"/>
      <c r="D127" s="74"/>
      <c r="E127" s="120"/>
      <c r="F127" s="152">
        <v>2000000</v>
      </c>
      <c r="G127" s="80" t="s">
        <v>465</v>
      </c>
      <c r="H127" s="387" t="s">
        <v>355</v>
      </c>
    </row>
    <row r="128" spans="1:8" s="39" customFormat="1" ht="22.5" customHeight="1">
      <c r="A128" s="141"/>
      <c r="B128" s="74"/>
      <c r="C128" s="74"/>
      <c r="D128" s="74"/>
      <c r="E128" s="120"/>
      <c r="F128" s="152">
        <v>15000000</v>
      </c>
      <c r="G128" s="80" t="s">
        <v>466</v>
      </c>
      <c r="H128" s="387" t="s">
        <v>355</v>
      </c>
    </row>
    <row r="129" spans="1:8" s="39" customFormat="1" ht="22.5" customHeight="1">
      <c r="A129" s="141"/>
      <c r="B129" s="74"/>
      <c r="C129" s="74"/>
      <c r="D129" s="74"/>
      <c r="E129" s="120"/>
      <c r="F129" s="152">
        <v>50000000</v>
      </c>
      <c r="G129" s="80" t="s">
        <v>467</v>
      </c>
      <c r="H129" s="387" t="s">
        <v>355</v>
      </c>
    </row>
    <row r="130" spans="1:8" s="39" customFormat="1" ht="22.5" customHeight="1">
      <c r="A130" s="141"/>
      <c r="B130" s="74"/>
      <c r="C130" s="74"/>
      <c r="D130" s="74"/>
      <c r="E130" s="120"/>
      <c r="F130" s="152">
        <v>70000000</v>
      </c>
      <c r="G130" s="80" t="s">
        <v>486</v>
      </c>
      <c r="H130" s="387" t="s">
        <v>355</v>
      </c>
    </row>
    <row r="131" spans="1:8" s="39" customFormat="1" ht="22.5" customHeight="1">
      <c r="A131" s="141"/>
      <c r="B131" s="74"/>
      <c r="C131" s="74"/>
      <c r="D131" s="74"/>
      <c r="E131" s="120"/>
      <c r="F131" s="152">
        <v>88000000</v>
      </c>
      <c r="G131" s="80" t="s">
        <v>487</v>
      </c>
      <c r="H131" s="387" t="s">
        <v>355</v>
      </c>
    </row>
    <row r="132" spans="1:8" s="39" customFormat="1" ht="22.5" customHeight="1">
      <c r="A132" s="141"/>
      <c r="B132" s="74"/>
      <c r="C132" s="74"/>
      <c r="D132" s="74"/>
      <c r="E132" s="120"/>
      <c r="F132" s="152">
        <v>18000000</v>
      </c>
      <c r="G132" s="80" t="s">
        <v>468</v>
      </c>
      <c r="H132" s="387" t="s">
        <v>355</v>
      </c>
    </row>
    <row r="133" spans="1:8" s="39" customFormat="1" ht="22.5" customHeight="1">
      <c r="A133" s="141"/>
      <c r="B133" s="74"/>
      <c r="C133" s="74"/>
      <c r="D133" s="74"/>
      <c r="E133" s="120"/>
      <c r="F133" s="152">
        <v>10000000</v>
      </c>
      <c r="G133" s="80" t="s">
        <v>469</v>
      </c>
      <c r="H133" s="387" t="s">
        <v>355</v>
      </c>
    </row>
    <row r="134" spans="1:8" s="39" customFormat="1" ht="22.5" customHeight="1">
      <c r="A134" s="141"/>
      <c r="B134" s="74"/>
      <c r="C134" s="74"/>
      <c r="D134" s="74"/>
      <c r="E134" s="120"/>
      <c r="F134" s="152">
        <v>250000000</v>
      </c>
      <c r="G134" s="80" t="s">
        <v>488</v>
      </c>
      <c r="H134" s="387" t="s">
        <v>355</v>
      </c>
    </row>
    <row r="135" spans="1:8" s="39" customFormat="1" ht="22.5" customHeight="1">
      <c r="A135" s="141"/>
      <c r="B135" s="74"/>
      <c r="C135" s="74"/>
      <c r="D135" s="74"/>
      <c r="E135" s="120"/>
      <c r="F135" s="152">
        <v>125000000</v>
      </c>
      <c r="G135" s="80" t="s">
        <v>489</v>
      </c>
      <c r="H135" s="387" t="s">
        <v>355</v>
      </c>
    </row>
    <row r="136" spans="1:8" s="39" customFormat="1" ht="22.5" customHeight="1">
      <c r="A136" s="141"/>
      <c r="B136" s="74"/>
      <c r="C136" s="74"/>
      <c r="D136" s="74"/>
      <c r="E136" s="120"/>
      <c r="F136" s="152">
        <v>85000000</v>
      </c>
      <c r="G136" s="80" t="s">
        <v>490</v>
      </c>
      <c r="H136" s="387" t="s">
        <v>355</v>
      </c>
    </row>
    <row r="137" spans="1:8" s="39" customFormat="1" ht="22.5" customHeight="1">
      <c r="A137" s="141"/>
      <c r="B137" s="74"/>
      <c r="C137" s="74"/>
      <c r="D137" s="74"/>
      <c r="E137" s="120"/>
      <c r="F137" s="152">
        <v>10000000</v>
      </c>
      <c r="G137" s="80" t="s">
        <v>491</v>
      </c>
      <c r="H137" s="387" t="s">
        <v>355</v>
      </c>
    </row>
    <row r="138" spans="1:8" s="39" customFormat="1" ht="22.5" customHeight="1">
      <c r="A138" s="141"/>
      <c r="B138" s="74"/>
      <c r="C138" s="74"/>
      <c r="D138" s="74"/>
      <c r="E138" s="120"/>
      <c r="F138" s="152">
        <v>21000000</v>
      </c>
      <c r="G138" s="80" t="s">
        <v>492</v>
      </c>
      <c r="H138" s="387" t="s">
        <v>340</v>
      </c>
    </row>
    <row r="139" spans="1:8" s="39" customFormat="1" ht="22.5" customHeight="1">
      <c r="A139" s="141"/>
      <c r="B139" s="74"/>
      <c r="C139" s="74"/>
      <c r="D139" s="74"/>
      <c r="E139" s="120"/>
      <c r="F139" s="144">
        <v>17000000</v>
      </c>
      <c r="G139" s="79" t="s">
        <v>493</v>
      </c>
      <c r="H139" s="387" t="s">
        <v>340</v>
      </c>
    </row>
    <row r="140" spans="1:8" s="39" customFormat="1" ht="22.5" customHeight="1">
      <c r="A140" s="141"/>
      <c r="B140" s="74"/>
      <c r="C140" s="74"/>
      <c r="D140" s="74"/>
      <c r="E140" s="120"/>
      <c r="F140" s="144">
        <v>20000000</v>
      </c>
      <c r="G140" s="79" t="s">
        <v>494</v>
      </c>
      <c r="H140" s="387" t="s">
        <v>340</v>
      </c>
    </row>
    <row r="141" spans="1:8" s="39" customFormat="1" ht="22.5" customHeight="1">
      <c r="A141" s="141"/>
      <c r="B141" s="74"/>
      <c r="C141" s="74"/>
      <c r="D141" s="74"/>
      <c r="E141" s="120"/>
      <c r="F141" s="155">
        <v>15000000</v>
      </c>
      <c r="G141" s="55" t="s">
        <v>495</v>
      </c>
      <c r="H141" s="387" t="s">
        <v>340</v>
      </c>
    </row>
    <row r="142" spans="1:8" s="39" customFormat="1" ht="22.5" customHeight="1">
      <c r="A142" s="141"/>
      <c r="B142" s="74"/>
      <c r="C142" s="74"/>
      <c r="D142" s="74"/>
      <c r="E142" s="120"/>
      <c r="F142" s="155">
        <v>170000000</v>
      </c>
      <c r="G142" s="55" t="s">
        <v>496</v>
      </c>
      <c r="H142" s="387" t="s">
        <v>340</v>
      </c>
    </row>
    <row r="143" spans="1:8" s="39" customFormat="1" ht="22.5" customHeight="1">
      <c r="A143" s="141"/>
      <c r="B143" s="74"/>
      <c r="C143" s="74"/>
      <c r="D143" s="74"/>
      <c r="E143" s="120"/>
      <c r="F143" s="155">
        <v>190000000</v>
      </c>
      <c r="G143" s="55" t="s">
        <v>497</v>
      </c>
      <c r="H143" s="387" t="s">
        <v>455</v>
      </c>
    </row>
    <row r="144" spans="1:8" s="39" customFormat="1" ht="22.5" customHeight="1">
      <c r="A144" s="141"/>
      <c r="B144" s="74"/>
      <c r="C144" s="74"/>
      <c r="D144" s="74"/>
      <c r="E144" s="120"/>
      <c r="F144" s="155">
        <v>1400000000</v>
      </c>
      <c r="G144" s="55" t="s">
        <v>499</v>
      </c>
      <c r="H144" s="387" t="s">
        <v>455</v>
      </c>
    </row>
    <row r="145" spans="1:8" s="312" customFormat="1" ht="22.5" customHeight="1">
      <c r="A145" s="141"/>
      <c r="B145" s="74"/>
      <c r="C145" s="74"/>
      <c r="D145" s="74"/>
      <c r="E145" s="120"/>
      <c r="F145" s="325">
        <v>385000000</v>
      </c>
      <c r="G145" s="317" t="s">
        <v>500</v>
      </c>
      <c r="H145" s="387" t="s">
        <v>498</v>
      </c>
    </row>
    <row r="146" spans="1:8" s="312" customFormat="1" ht="22.5" customHeight="1">
      <c r="A146" s="141"/>
      <c r="B146" s="74"/>
      <c r="C146" s="74"/>
      <c r="D146" s="74"/>
      <c r="E146" s="120"/>
      <c r="F146" s="340">
        <v>40000000</v>
      </c>
      <c r="G146" s="336" t="s">
        <v>698</v>
      </c>
      <c r="H146" s="185" t="s">
        <v>616</v>
      </c>
    </row>
    <row r="147" spans="1:8" s="312" customFormat="1" ht="22.5" customHeight="1">
      <c r="A147" s="141"/>
      <c r="B147" s="74"/>
      <c r="C147" s="74"/>
      <c r="D147" s="74"/>
      <c r="E147" s="120"/>
      <c r="F147" s="340">
        <v>60000000</v>
      </c>
      <c r="G147" s="336" t="s">
        <v>699</v>
      </c>
      <c r="H147" s="185" t="s">
        <v>616</v>
      </c>
    </row>
    <row r="148" spans="1:8" s="312" customFormat="1" ht="22.5" customHeight="1">
      <c r="A148" s="141"/>
      <c r="B148" s="74"/>
      <c r="C148" s="74"/>
      <c r="D148" s="74"/>
      <c r="E148" s="120"/>
      <c r="F148" s="340">
        <v>120000000</v>
      </c>
      <c r="G148" s="336" t="s">
        <v>700</v>
      </c>
      <c r="H148" s="185" t="s">
        <v>616</v>
      </c>
    </row>
    <row r="149" spans="1:8" s="312" customFormat="1" ht="22.5" customHeight="1">
      <c r="A149" s="141"/>
      <c r="B149" s="74"/>
      <c r="C149" s="74"/>
      <c r="D149" s="74"/>
      <c r="E149" s="120"/>
      <c r="F149" s="340">
        <v>180000000</v>
      </c>
      <c r="G149" s="336" t="s">
        <v>701</v>
      </c>
      <c r="H149" s="185" t="s">
        <v>616</v>
      </c>
    </row>
    <row r="150" spans="1:8" s="312" customFormat="1" ht="22.5" customHeight="1">
      <c r="A150" s="141"/>
      <c r="B150" s="74"/>
      <c r="C150" s="74"/>
      <c r="D150" s="74"/>
      <c r="E150" s="120"/>
      <c r="F150" s="340">
        <v>12350000</v>
      </c>
      <c r="G150" s="336" t="s">
        <v>702</v>
      </c>
      <c r="H150" s="185" t="s">
        <v>591</v>
      </c>
    </row>
    <row r="151" spans="1:8" s="312" customFormat="1" ht="22.5" customHeight="1">
      <c r="A151" s="141"/>
      <c r="B151" s="74"/>
      <c r="C151" s="74"/>
      <c r="D151" s="74"/>
      <c r="E151" s="120"/>
      <c r="F151" s="341">
        <v>2800000</v>
      </c>
      <c r="G151" s="343" t="s">
        <v>703</v>
      </c>
      <c r="H151" s="390" t="s">
        <v>591</v>
      </c>
    </row>
    <row r="152" spans="1:8" s="312" customFormat="1" ht="22.5" customHeight="1">
      <c r="A152" s="141"/>
      <c r="B152" s="74"/>
      <c r="C152" s="74"/>
      <c r="D152" s="74"/>
      <c r="E152" s="120"/>
      <c r="F152" s="340">
        <v>4050000</v>
      </c>
      <c r="G152" s="342" t="s">
        <v>704</v>
      </c>
      <c r="H152" s="185" t="s">
        <v>591</v>
      </c>
    </row>
    <row r="153" spans="1:8" s="312" customFormat="1" ht="22.5" customHeight="1">
      <c r="A153" s="141"/>
      <c r="B153" s="74"/>
      <c r="C153" s="74"/>
      <c r="D153" s="74"/>
      <c r="E153" s="120"/>
      <c r="F153" s="341">
        <v>18984000</v>
      </c>
      <c r="G153" s="343" t="s">
        <v>705</v>
      </c>
      <c r="H153" s="390" t="s">
        <v>591</v>
      </c>
    </row>
    <row r="154" spans="1:8" s="312" customFormat="1" ht="22.5" customHeight="1">
      <c r="A154" s="141"/>
      <c r="B154" s="74"/>
      <c r="C154" s="74"/>
      <c r="D154" s="74"/>
      <c r="E154" s="120"/>
      <c r="F154" s="403">
        <v>10816000</v>
      </c>
      <c r="G154" s="404" t="s">
        <v>706</v>
      </c>
      <c r="H154" s="185" t="s">
        <v>591</v>
      </c>
    </row>
    <row r="155" spans="1:8" s="312" customFormat="1" ht="22.5" customHeight="1">
      <c r="A155" s="141"/>
      <c r="B155" s="74"/>
      <c r="C155" s="74"/>
      <c r="D155" s="74"/>
      <c r="E155" s="120"/>
      <c r="F155" s="341">
        <v>400000000</v>
      </c>
      <c r="G155" s="343" t="s">
        <v>707</v>
      </c>
      <c r="H155" s="390" t="s">
        <v>617</v>
      </c>
    </row>
    <row r="156" spans="1:8" s="312" customFormat="1" ht="22.5" customHeight="1">
      <c r="A156" s="141"/>
      <c r="B156" s="74"/>
      <c r="C156" s="74"/>
      <c r="D156" s="74"/>
      <c r="E156" s="120"/>
      <c r="F156" s="340">
        <v>40000000</v>
      </c>
      <c r="G156" s="342" t="s">
        <v>708</v>
      </c>
      <c r="H156" s="185" t="s">
        <v>578</v>
      </c>
    </row>
    <row r="157" spans="1:8" s="312" customFormat="1" ht="22.5" customHeight="1">
      <c r="A157" s="141"/>
      <c r="B157" s="74"/>
      <c r="C157" s="74"/>
      <c r="D157" s="74"/>
      <c r="E157" s="120"/>
      <c r="F157" s="340">
        <v>20000000</v>
      </c>
      <c r="G157" s="342" t="s">
        <v>709</v>
      </c>
      <c r="H157" s="185" t="s">
        <v>578</v>
      </c>
    </row>
    <row r="158" spans="1:8" s="312" customFormat="1" ht="22.5" customHeight="1">
      <c r="A158" s="141"/>
      <c r="B158" s="74"/>
      <c r="C158" s="74"/>
      <c r="D158" s="74"/>
      <c r="E158" s="120"/>
      <c r="F158" s="340">
        <v>10000000</v>
      </c>
      <c r="G158" s="342" t="s">
        <v>710</v>
      </c>
      <c r="H158" s="185" t="s">
        <v>578</v>
      </c>
    </row>
    <row r="159" spans="1:8" s="312" customFormat="1" ht="22.5" customHeight="1">
      <c r="A159" s="141"/>
      <c r="B159" s="74"/>
      <c r="C159" s="74"/>
      <c r="D159" s="74"/>
      <c r="E159" s="120"/>
      <c r="F159" s="340">
        <v>10000000</v>
      </c>
      <c r="G159" s="342" t="s">
        <v>711</v>
      </c>
      <c r="H159" s="185" t="s">
        <v>578</v>
      </c>
    </row>
    <row r="160" spans="1:8" s="312" customFormat="1" ht="22.5" customHeight="1">
      <c r="A160" s="141"/>
      <c r="B160" s="74"/>
      <c r="C160" s="74"/>
      <c r="D160" s="74"/>
      <c r="E160" s="120"/>
      <c r="F160" s="340">
        <v>450000000</v>
      </c>
      <c r="G160" s="342" t="s">
        <v>712</v>
      </c>
      <c r="H160" s="185" t="s">
        <v>578</v>
      </c>
    </row>
    <row r="161" spans="1:8" s="312" customFormat="1" ht="22.5" customHeight="1">
      <c r="A161" s="141"/>
      <c r="B161" s="74"/>
      <c r="C161" s="74"/>
      <c r="D161" s="74"/>
      <c r="E161" s="120"/>
      <c r="F161" s="340">
        <v>50000000</v>
      </c>
      <c r="G161" s="342" t="s">
        <v>713</v>
      </c>
      <c r="H161" s="185" t="s">
        <v>578</v>
      </c>
    </row>
    <row r="162" spans="1:8" s="312" customFormat="1" ht="22.5" customHeight="1">
      <c r="A162" s="141"/>
      <c r="B162" s="74"/>
      <c r="C162" s="74"/>
      <c r="D162" s="74"/>
      <c r="E162" s="120"/>
      <c r="F162" s="340">
        <v>19120000</v>
      </c>
      <c r="G162" s="342" t="s">
        <v>714</v>
      </c>
      <c r="H162" s="185" t="s">
        <v>589</v>
      </c>
    </row>
    <row r="163" spans="1:8" s="312" customFormat="1" ht="22.5" customHeight="1">
      <c r="A163" s="141"/>
      <c r="B163" s="74"/>
      <c r="C163" s="74"/>
      <c r="D163" s="74"/>
      <c r="E163" s="120"/>
      <c r="F163" s="403">
        <v>10000000</v>
      </c>
      <c r="G163" s="404" t="s">
        <v>715</v>
      </c>
      <c r="H163" s="185" t="s">
        <v>589</v>
      </c>
    </row>
    <row r="164" spans="1:8" s="312" customFormat="1" ht="22.5" customHeight="1">
      <c r="A164" s="141"/>
      <c r="B164" s="74"/>
      <c r="C164" s="74"/>
      <c r="D164" s="74"/>
      <c r="E164" s="120"/>
      <c r="F164" s="152">
        <v>17000000</v>
      </c>
      <c r="G164" s="80" t="s">
        <v>904</v>
      </c>
      <c r="H164" s="185" t="s">
        <v>596</v>
      </c>
    </row>
    <row r="165" spans="1:8" s="312" customFormat="1" ht="22.5" customHeight="1">
      <c r="A165" s="141"/>
      <c r="B165" s="74"/>
      <c r="C165" s="74"/>
      <c r="D165" s="74"/>
      <c r="E165" s="120"/>
      <c r="F165" s="152">
        <v>11000000</v>
      </c>
      <c r="G165" s="80" t="s">
        <v>905</v>
      </c>
      <c r="H165" s="185" t="s">
        <v>596</v>
      </c>
    </row>
    <row r="166" spans="1:8" s="312" customFormat="1" ht="22.5" customHeight="1">
      <c r="A166" s="141"/>
      <c r="B166" s="74"/>
      <c r="C166" s="74"/>
      <c r="D166" s="74"/>
      <c r="E166" s="120"/>
      <c r="F166" s="152">
        <v>22200000</v>
      </c>
      <c r="G166" s="80" t="s">
        <v>906</v>
      </c>
      <c r="H166" s="185" t="s">
        <v>596</v>
      </c>
    </row>
    <row r="167" spans="1:8" s="312" customFormat="1" ht="22.5" customHeight="1">
      <c r="A167" s="141"/>
      <c r="B167" s="74"/>
      <c r="C167" s="74"/>
      <c r="D167" s="74"/>
      <c r="E167" s="120"/>
      <c r="F167" s="152">
        <v>42000000</v>
      </c>
      <c r="G167" s="80" t="s">
        <v>907</v>
      </c>
      <c r="H167" s="185" t="s">
        <v>596</v>
      </c>
    </row>
    <row r="168" spans="1:8" s="312" customFormat="1" ht="22.5" customHeight="1">
      <c r="A168" s="141"/>
      <c r="B168" s="74"/>
      <c r="C168" s="74"/>
      <c r="D168" s="74"/>
      <c r="E168" s="120"/>
      <c r="F168" s="153">
        <v>7500000</v>
      </c>
      <c r="G168" s="140" t="s">
        <v>908</v>
      </c>
      <c r="H168" s="185" t="s">
        <v>596</v>
      </c>
    </row>
    <row r="169" spans="1:8" s="312" customFormat="1" ht="22.5" customHeight="1">
      <c r="A169" s="141"/>
      <c r="B169" s="74"/>
      <c r="C169" s="74"/>
      <c r="D169" s="74"/>
      <c r="E169" s="120"/>
      <c r="F169" s="152">
        <v>7800000</v>
      </c>
      <c r="G169" s="80" t="s">
        <v>909</v>
      </c>
      <c r="H169" s="185" t="s">
        <v>596</v>
      </c>
    </row>
    <row r="170" spans="1:8" s="312" customFormat="1" ht="22.5" customHeight="1">
      <c r="A170" s="141"/>
      <c r="B170" s="74"/>
      <c r="C170" s="74"/>
      <c r="D170" s="74"/>
      <c r="E170" s="120"/>
      <c r="F170" s="152">
        <v>11000000</v>
      </c>
      <c r="G170" s="80" t="s">
        <v>910</v>
      </c>
      <c r="H170" s="185" t="s">
        <v>596</v>
      </c>
    </row>
    <row r="171" spans="1:8" s="312" customFormat="1" ht="22.5" customHeight="1">
      <c r="A171" s="141"/>
      <c r="B171" s="74"/>
      <c r="C171" s="74"/>
      <c r="D171" s="74"/>
      <c r="E171" s="120"/>
      <c r="F171" s="152">
        <v>1500000</v>
      </c>
      <c r="G171" s="80" t="s">
        <v>911</v>
      </c>
      <c r="H171" s="185" t="s">
        <v>596</v>
      </c>
    </row>
    <row r="172" spans="1:8" s="312" customFormat="1" ht="22.5" customHeight="1">
      <c r="A172" s="141"/>
      <c r="B172" s="74"/>
      <c r="C172" s="74"/>
      <c r="D172" s="74"/>
      <c r="E172" s="120"/>
      <c r="F172" s="410">
        <v>100000000</v>
      </c>
      <c r="G172" s="80" t="s">
        <v>912</v>
      </c>
      <c r="H172" s="185" t="s">
        <v>903</v>
      </c>
    </row>
    <row r="173" spans="1:8" s="312" customFormat="1" ht="22.5" customHeight="1">
      <c r="A173" s="141"/>
      <c r="B173" s="74"/>
      <c r="C173" s="74"/>
      <c r="D173" s="74"/>
      <c r="E173" s="120"/>
      <c r="F173" s="410">
        <v>510000000</v>
      </c>
      <c r="G173" s="80" t="s">
        <v>913</v>
      </c>
      <c r="H173" s="185" t="s">
        <v>903</v>
      </c>
    </row>
    <row r="174" spans="1:8" s="2" customFormat="1" ht="22.5" customHeight="1">
      <c r="A174" s="141"/>
      <c r="B174" s="510" t="s">
        <v>214</v>
      </c>
      <c r="C174" s="511"/>
      <c r="D174" s="511"/>
      <c r="E174" s="512"/>
      <c r="F174" s="152">
        <f>SUM(F175,F215,F300,F314)</f>
        <v>9077352000</v>
      </c>
      <c r="G174" s="80"/>
      <c r="H174" s="387"/>
    </row>
    <row r="175" spans="1:8" s="2" customFormat="1" ht="22.5" customHeight="1">
      <c r="A175" s="141"/>
      <c r="B175" s="74"/>
      <c r="C175" s="507" t="s">
        <v>215</v>
      </c>
      <c r="D175" s="509"/>
      <c r="E175" s="508"/>
      <c r="F175" s="152">
        <f>SUM(F176,F211)</f>
        <v>3824352000</v>
      </c>
      <c r="G175" s="80"/>
      <c r="H175" s="387"/>
    </row>
    <row r="176" spans="1:8" s="2" customFormat="1" ht="22.5" customHeight="1">
      <c r="A176" s="141"/>
      <c r="B176" s="74"/>
      <c r="C176" s="74"/>
      <c r="D176" s="513" t="s">
        <v>194</v>
      </c>
      <c r="E176" s="514"/>
      <c r="F176" s="153">
        <f>SUM(F177:F210)</f>
        <v>2584352000</v>
      </c>
      <c r="G176" s="140"/>
      <c r="H176" s="388"/>
    </row>
    <row r="177" spans="1:8" s="2" customFormat="1" ht="22.5" customHeight="1">
      <c r="A177" s="141"/>
      <c r="B177" s="74"/>
      <c r="C177" s="74"/>
      <c r="D177" s="74"/>
      <c r="E177" s="73" t="s">
        <v>359</v>
      </c>
      <c r="F177" s="152">
        <v>250000000</v>
      </c>
      <c r="G177" s="80" t="s">
        <v>471</v>
      </c>
      <c r="H177" s="387" t="s">
        <v>580</v>
      </c>
    </row>
    <row r="178" spans="1:8" s="39" customFormat="1" ht="22.5" customHeight="1">
      <c r="A178" s="141"/>
      <c r="B178" s="74"/>
      <c r="C178" s="74"/>
      <c r="D178" s="74"/>
      <c r="E178" s="120"/>
      <c r="F178" s="153">
        <v>81400000</v>
      </c>
      <c r="G178" s="140" t="s">
        <v>470</v>
      </c>
      <c r="H178" s="387" t="s">
        <v>580</v>
      </c>
    </row>
    <row r="179" spans="1:8" s="39" customFormat="1" ht="22.5" customHeight="1">
      <c r="A179" s="141"/>
      <c r="B179" s="74"/>
      <c r="C179" s="74"/>
      <c r="D179" s="74"/>
      <c r="E179" s="120"/>
      <c r="F179" s="152">
        <v>150000000</v>
      </c>
      <c r="G179" s="80" t="s">
        <v>501</v>
      </c>
      <c r="H179" s="387" t="s">
        <v>580</v>
      </c>
    </row>
    <row r="180" spans="1:8" s="39" customFormat="1" ht="22.5" customHeight="1">
      <c r="A180" s="141"/>
      <c r="B180" s="74"/>
      <c r="C180" s="74"/>
      <c r="D180" s="74"/>
      <c r="E180" s="120"/>
      <c r="F180" s="152">
        <v>45000000</v>
      </c>
      <c r="G180" s="80" t="s">
        <v>386</v>
      </c>
      <c r="H180" s="387" t="s">
        <v>580</v>
      </c>
    </row>
    <row r="181" spans="1:8" s="312" customFormat="1" ht="22.5" customHeight="1">
      <c r="A181" s="141"/>
      <c r="B181" s="74"/>
      <c r="C181" s="74"/>
      <c r="D181" s="74"/>
      <c r="E181" s="120"/>
      <c r="F181" s="152">
        <v>48000000</v>
      </c>
      <c r="G181" s="80" t="s">
        <v>502</v>
      </c>
      <c r="H181" s="387" t="s">
        <v>580</v>
      </c>
    </row>
    <row r="182" spans="1:8" s="312" customFormat="1" ht="22.5" customHeight="1">
      <c r="A182" s="141"/>
      <c r="B182" s="74"/>
      <c r="C182" s="74"/>
      <c r="D182" s="74"/>
      <c r="E182" s="120"/>
      <c r="F182" s="344">
        <v>48000000</v>
      </c>
      <c r="G182" s="342" t="s">
        <v>717</v>
      </c>
      <c r="H182" s="185" t="s">
        <v>653</v>
      </c>
    </row>
    <row r="183" spans="1:8" s="312" customFormat="1" ht="22.5" customHeight="1">
      <c r="A183" s="141"/>
      <c r="B183" s="74"/>
      <c r="C183" s="74"/>
      <c r="D183" s="74"/>
      <c r="E183" s="120"/>
      <c r="F183" s="345">
        <v>24000000</v>
      </c>
      <c r="G183" s="347" t="s">
        <v>718</v>
      </c>
      <c r="H183" s="185" t="s">
        <v>653</v>
      </c>
    </row>
    <row r="184" spans="1:8" s="312" customFormat="1" ht="22.5" customHeight="1">
      <c r="A184" s="141"/>
      <c r="B184" s="74"/>
      <c r="C184" s="74"/>
      <c r="D184" s="74"/>
      <c r="E184" s="120"/>
      <c r="F184" s="344">
        <v>6000000</v>
      </c>
      <c r="G184" s="346" t="s">
        <v>719</v>
      </c>
      <c r="H184" s="185" t="s">
        <v>653</v>
      </c>
    </row>
    <row r="185" spans="1:8" s="312" customFormat="1" ht="22.5" customHeight="1">
      <c r="A185" s="141"/>
      <c r="B185" s="74"/>
      <c r="C185" s="74"/>
      <c r="D185" s="74"/>
      <c r="E185" s="120"/>
      <c r="F185" s="345">
        <v>54000000</v>
      </c>
      <c r="G185" s="347" t="s">
        <v>720</v>
      </c>
      <c r="H185" s="185" t="s">
        <v>653</v>
      </c>
    </row>
    <row r="186" spans="1:8" s="312" customFormat="1" ht="22.5" customHeight="1">
      <c r="A186" s="141"/>
      <c r="B186" s="74"/>
      <c r="C186" s="74"/>
      <c r="D186" s="74"/>
      <c r="E186" s="120"/>
      <c r="F186" s="344">
        <v>6000000</v>
      </c>
      <c r="G186" s="346" t="s">
        <v>721</v>
      </c>
      <c r="H186" s="185" t="s">
        <v>653</v>
      </c>
    </row>
    <row r="187" spans="1:8" s="312" customFormat="1" ht="22.5" customHeight="1">
      <c r="A187" s="141"/>
      <c r="B187" s="74"/>
      <c r="C187" s="74"/>
      <c r="D187" s="74"/>
      <c r="E187" s="120"/>
      <c r="F187" s="344">
        <v>132000000</v>
      </c>
      <c r="G187" s="346" t="s">
        <v>722</v>
      </c>
      <c r="H187" s="185" t="s">
        <v>653</v>
      </c>
    </row>
    <row r="188" spans="1:8" s="39" customFormat="1" ht="22.5" customHeight="1">
      <c r="A188" s="141"/>
      <c r="B188" s="74"/>
      <c r="C188" s="74"/>
      <c r="D188" s="74"/>
      <c r="E188" s="118"/>
      <c r="F188" s="344">
        <v>45000000</v>
      </c>
      <c r="G188" s="346" t="s">
        <v>723</v>
      </c>
      <c r="H188" s="185" t="s">
        <v>716</v>
      </c>
    </row>
    <row r="189" spans="1:8" s="39" customFormat="1" ht="22.5" customHeight="1">
      <c r="A189" s="141"/>
      <c r="B189" s="74"/>
      <c r="C189" s="74"/>
      <c r="D189" s="74"/>
      <c r="E189" s="73" t="s">
        <v>358</v>
      </c>
      <c r="F189" s="152">
        <v>1028320000</v>
      </c>
      <c r="G189" s="80" t="s">
        <v>473</v>
      </c>
      <c r="H189" s="387" t="s">
        <v>580</v>
      </c>
    </row>
    <row r="190" spans="1:8" s="39" customFormat="1" ht="22.5" customHeight="1">
      <c r="A190" s="141"/>
      <c r="B190" s="74"/>
      <c r="C190" s="74"/>
      <c r="D190" s="74"/>
      <c r="E190" s="120"/>
      <c r="F190" s="152">
        <v>73700000</v>
      </c>
      <c r="G190" s="80" t="s">
        <v>400</v>
      </c>
      <c r="H190" s="387" t="s">
        <v>580</v>
      </c>
    </row>
    <row r="191" spans="1:8" s="39" customFormat="1" ht="22.5" customHeight="1">
      <c r="A191" s="141"/>
      <c r="B191" s="74"/>
      <c r="C191" s="74"/>
      <c r="D191" s="74"/>
      <c r="E191" s="120"/>
      <c r="F191" s="152">
        <v>110000000</v>
      </c>
      <c r="G191" s="80" t="s">
        <v>399</v>
      </c>
      <c r="H191" s="387" t="s">
        <v>580</v>
      </c>
    </row>
    <row r="192" spans="1:8" s="39" customFormat="1" ht="22.5" customHeight="1">
      <c r="A192" s="141"/>
      <c r="B192" s="74"/>
      <c r="C192" s="74"/>
      <c r="D192" s="74"/>
      <c r="E192" s="120"/>
      <c r="F192" s="152">
        <v>85000000</v>
      </c>
      <c r="G192" s="80" t="s">
        <v>474</v>
      </c>
      <c r="H192" s="387" t="s">
        <v>580</v>
      </c>
    </row>
    <row r="193" spans="1:8" s="312" customFormat="1" ht="22.5" customHeight="1">
      <c r="A193" s="141"/>
      <c r="B193" s="74"/>
      <c r="C193" s="74"/>
      <c r="D193" s="74"/>
      <c r="E193" s="120"/>
      <c r="F193" s="152">
        <v>130000000</v>
      </c>
      <c r="G193" s="80" t="s">
        <v>472</v>
      </c>
      <c r="H193" s="387" t="s">
        <v>580</v>
      </c>
    </row>
    <row r="194" spans="1:8" s="312" customFormat="1" ht="22.5" customHeight="1">
      <c r="A194" s="141"/>
      <c r="B194" s="74"/>
      <c r="C194" s="74"/>
      <c r="D194" s="74"/>
      <c r="E194" s="120"/>
      <c r="F194" s="348">
        <v>96000000</v>
      </c>
      <c r="G194" s="350" t="s">
        <v>724</v>
      </c>
      <c r="H194" s="185" t="s">
        <v>653</v>
      </c>
    </row>
    <row r="195" spans="1:8" s="312" customFormat="1" ht="22.5" customHeight="1">
      <c r="A195" s="141"/>
      <c r="B195" s="74"/>
      <c r="C195" s="74"/>
      <c r="D195" s="74"/>
      <c r="E195" s="120"/>
      <c r="F195" s="348">
        <v>13788000</v>
      </c>
      <c r="G195" s="350" t="s">
        <v>725</v>
      </c>
      <c r="H195" s="185" t="s">
        <v>653</v>
      </c>
    </row>
    <row r="196" spans="1:8" s="312" customFormat="1" ht="22.5" customHeight="1">
      <c r="A196" s="141"/>
      <c r="B196" s="74"/>
      <c r="C196" s="74"/>
      <c r="D196" s="74"/>
      <c r="E196" s="120"/>
      <c r="F196" s="349">
        <v>4800000</v>
      </c>
      <c r="G196" s="351" t="s">
        <v>726</v>
      </c>
      <c r="H196" s="185" t="s">
        <v>653</v>
      </c>
    </row>
    <row r="197" spans="1:8" s="312" customFormat="1" ht="22.5" customHeight="1">
      <c r="A197" s="141"/>
      <c r="B197" s="74"/>
      <c r="C197" s="74"/>
      <c r="D197" s="74"/>
      <c r="E197" s="120"/>
      <c r="F197" s="348">
        <v>3840000</v>
      </c>
      <c r="G197" s="350" t="s">
        <v>727</v>
      </c>
      <c r="H197" s="185" t="s">
        <v>653</v>
      </c>
    </row>
    <row r="198" spans="1:8" s="312" customFormat="1" ht="22.5" customHeight="1">
      <c r="A198" s="141"/>
      <c r="B198" s="74"/>
      <c r="C198" s="74"/>
      <c r="D198" s="74"/>
      <c r="E198" s="120"/>
      <c r="F198" s="349">
        <v>1800000</v>
      </c>
      <c r="G198" s="351" t="s">
        <v>728</v>
      </c>
      <c r="H198" s="185" t="s">
        <v>653</v>
      </c>
    </row>
    <row r="199" spans="1:8" s="312" customFormat="1" ht="22.5" customHeight="1">
      <c r="A199" s="141"/>
      <c r="B199" s="74"/>
      <c r="C199" s="74"/>
      <c r="D199" s="74"/>
      <c r="E199" s="120"/>
      <c r="F199" s="348">
        <v>9360000</v>
      </c>
      <c r="G199" s="350" t="s">
        <v>729</v>
      </c>
      <c r="H199" s="185" t="s">
        <v>653</v>
      </c>
    </row>
    <row r="200" spans="1:8" s="312" customFormat="1" ht="22.5" customHeight="1">
      <c r="A200" s="141"/>
      <c r="B200" s="74"/>
      <c r="C200" s="74"/>
      <c r="D200" s="74"/>
      <c r="E200" s="120"/>
      <c r="F200" s="348">
        <v>6960000</v>
      </c>
      <c r="G200" s="350" t="s">
        <v>730</v>
      </c>
      <c r="H200" s="185" t="s">
        <v>653</v>
      </c>
    </row>
    <row r="201" spans="1:8" s="312" customFormat="1" ht="22.5" customHeight="1">
      <c r="A201" s="141"/>
      <c r="B201" s="74"/>
      <c r="C201" s="74"/>
      <c r="D201" s="74"/>
      <c r="E201" s="120"/>
      <c r="F201" s="348">
        <v>11520000</v>
      </c>
      <c r="G201" s="350" t="s">
        <v>731</v>
      </c>
      <c r="H201" s="185" t="s">
        <v>653</v>
      </c>
    </row>
    <row r="202" spans="1:8" s="312" customFormat="1" ht="22.5" customHeight="1">
      <c r="A202" s="141"/>
      <c r="B202" s="74"/>
      <c r="C202" s="74"/>
      <c r="D202" s="74"/>
      <c r="E202" s="120"/>
      <c r="F202" s="348">
        <v>34344000</v>
      </c>
      <c r="G202" s="350" t="s">
        <v>732</v>
      </c>
      <c r="H202" s="185" t="s">
        <v>653</v>
      </c>
    </row>
    <row r="203" spans="1:8" s="312" customFormat="1" ht="22.5" customHeight="1">
      <c r="A203" s="141"/>
      <c r="B203" s="74"/>
      <c r="C203" s="74"/>
      <c r="D203" s="74"/>
      <c r="E203" s="120"/>
      <c r="F203" s="348">
        <v>12960000</v>
      </c>
      <c r="G203" s="350" t="s">
        <v>733</v>
      </c>
      <c r="H203" s="185" t="s">
        <v>653</v>
      </c>
    </row>
    <row r="204" spans="1:8" s="312" customFormat="1" ht="22.5" customHeight="1">
      <c r="A204" s="141"/>
      <c r="B204" s="74"/>
      <c r="C204" s="74"/>
      <c r="D204" s="74"/>
      <c r="E204" s="120"/>
      <c r="F204" s="349">
        <v>6000000</v>
      </c>
      <c r="G204" s="351" t="s">
        <v>734</v>
      </c>
      <c r="H204" s="185" t="s">
        <v>653</v>
      </c>
    </row>
    <row r="205" spans="1:8" s="312" customFormat="1" ht="22.5" customHeight="1">
      <c r="A205" s="141"/>
      <c r="B205" s="74"/>
      <c r="C205" s="74"/>
      <c r="D205" s="74"/>
      <c r="E205" s="120"/>
      <c r="F205" s="349">
        <v>14400000</v>
      </c>
      <c r="G205" s="351" t="s">
        <v>735</v>
      </c>
      <c r="H205" s="185" t="s">
        <v>653</v>
      </c>
    </row>
    <row r="206" spans="1:8" s="312" customFormat="1" ht="22.5" customHeight="1">
      <c r="A206" s="141"/>
      <c r="B206" s="74"/>
      <c r="C206" s="74"/>
      <c r="D206" s="74"/>
      <c r="E206" s="120"/>
      <c r="F206" s="348">
        <v>6400000</v>
      </c>
      <c r="G206" s="350" t="s">
        <v>736</v>
      </c>
      <c r="H206" s="185" t="s">
        <v>653</v>
      </c>
    </row>
    <row r="207" spans="1:8" s="312" customFormat="1" ht="22.5" customHeight="1">
      <c r="A207" s="141"/>
      <c r="B207" s="74"/>
      <c r="C207" s="74"/>
      <c r="D207" s="74"/>
      <c r="E207" s="120"/>
      <c r="F207" s="348">
        <v>2640000</v>
      </c>
      <c r="G207" s="350" t="s">
        <v>737</v>
      </c>
      <c r="H207" s="185" t="s">
        <v>653</v>
      </c>
    </row>
    <row r="208" spans="1:8" s="312" customFormat="1" ht="22.5" customHeight="1">
      <c r="A208" s="141"/>
      <c r="B208" s="74"/>
      <c r="C208" s="74"/>
      <c r="D208" s="74"/>
      <c r="E208" s="120"/>
      <c r="F208" s="348">
        <v>3120000</v>
      </c>
      <c r="G208" s="350" t="s">
        <v>738</v>
      </c>
      <c r="H208" s="185" t="s">
        <v>653</v>
      </c>
    </row>
    <row r="209" spans="1:8" s="312" customFormat="1" ht="22.5" customHeight="1">
      <c r="A209" s="141"/>
      <c r="B209" s="74"/>
      <c r="C209" s="74"/>
      <c r="D209" s="74"/>
      <c r="E209" s="120"/>
      <c r="F209" s="349">
        <v>30000000</v>
      </c>
      <c r="G209" s="351" t="s">
        <v>739</v>
      </c>
      <c r="H209" s="185" t="s">
        <v>653</v>
      </c>
    </row>
    <row r="210" spans="1:8" s="312" customFormat="1" ht="22.5" customHeight="1">
      <c r="A210" s="141"/>
      <c r="B210" s="74"/>
      <c r="C210" s="74"/>
      <c r="D210" s="74"/>
      <c r="E210" s="120"/>
      <c r="F210" s="348">
        <v>10000000</v>
      </c>
      <c r="G210" s="350" t="s">
        <v>740</v>
      </c>
      <c r="H210" s="185" t="s">
        <v>653</v>
      </c>
    </row>
    <row r="211" spans="1:8" s="2" customFormat="1" ht="22.5" customHeight="1">
      <c r="A211" s="141"/>
      <c r="B211" s="74"/>
      <c r="C211" s="74"/>
      <c r="D211" s="507" t="s">
        <v>216</v>
      </c>
      <c r="E211" s="508"/>
      <c r="F211" s="152">
        <f>SUM(F212:F214)</f>
        <v>1240000000</v>
      </c>
      <c r="G211" s="80"/>
      <c r="H211" s="387"/>
    </row>
    <row r="212" spans="1:8" s="2" customFormat="1" ht="22.5" customHeight="1">
      <c r="A212" s="141"/>
      <c r="B212" s="74"/>
      <c r="C212" s="74"/>
      <c r="D212" s="74"/>
      <c r="E212" s="73" t="s">
        <v>360</v>
      </c>
      <c r="F212" s="152">
        <v>940000000</v>
      </c>
      <c r="G212" s="80" t="s">
        <v>398</v>
      </c>
      <c r="H212" s="387" t="s">
        <v>580</v>
      </c>
    </row>
    <row r="213" spans="1:8" s="312" customFormat="1" ht="22.5" customHeight="1">
      <c r="A213" s="141"/>
      <c r="B213" s="74"/>
      <c r="C213" s="74"/>
      <c r="D213" s="74"/>
      <c r="E213" s="119"/>
      <c r="F213" s="352">
        <v>300000000</v>
      </c>
      <c r="G213" s="353" t="s">
        <v>741</v>
      </c>
      <c r="H213" s="185" t="s">
        <v>653</v>
      </c>
    </row>
    <row r="214" spans="1:8" s="2" customFormat="1" ht="22.5" customHeight="1">
      <c r="A214" s="141"/>
      <c r="B214" s="74"/>
      <c r="C214" s="74"/>
      <c r="D214" s="74"/>
      <c r="E214" s="73" t="s">
        <v>361</v>
      </c>
      <c r="F214" s="152">
        <v>0</v>
      </c>
      <c r="G214" s="80"/>
      <c r="H214" s="387"/>
    </row>
    <row r="215" spans="1:8" s="2" customFormat="1" ht="22.5" customHeight="1">
      <c r="A215" s="141"/>
      <c r="B215" s="74"/>
      <c r="C215" s="507" t="s">
        <v>217</v>
      </c>
      <c r="D215" s="509"/>
      <c r="E215" s="508"/>
      <c r="F215" s="152">
        <f>SUM(F216,F251,F264,F269,F271,F277,F279,F298)</f>
        <v>4069770000</v>
      </c>
      <c r="G215" s="80"/>
      <c r="H215" s="387"/>
    </row>
    <row r="216" spans="1:8" s="2" customFormat="1" ht="22.5" customHeight="1">
      <c r="A216" s="141"/>
      <c r="B216" s="74"/>
      <c r="C216" s="74"/>
      <c r="D216" s="507" t="s">
        <v>218</v>
      </c>
      <c r="E216" s="508"/>
      <c r="F216" s="152">
        <f>SUM(F217:F250)</f>
        <v>339470000</v>
      </c>
      <c r="G216" s="80"/>
      <c r="H216" s="387"/>
    </row>
    <row r="217" spans="1:8" s="2" customFormat="1" ht="22.5" customHeight="1">
      <c r="A217" s="141"/>
      <c r="B217" s="74"/>
      <c r="C217" s="74"/>
      <c r="D217" s="74"/>
      <c r="E217" s="73" t="s">
        <v>356</v>
      </c>
      <c r="F217" s="152">
        <v>72000000</v>
      </c>
      <c r="G217" s="80" t="s">
        <v>503</v>
      </c>
      <c r="H217" s="387" t="s">
        <v>580</v>
      </c>
    </row>
    <row r="218" spans="1:8" s="39" customFormat="1" ht="22.5" customHeight="1">
      <c r="A218" s="141"/>
      <c r="B218" s="74"/>
      <c r="C218" s="74"/>
      <c r="D218" s="74"/>
      <c r="E218" s="117"/>
      <c r="F218" s="152">
        <v>53000000</v>
      </c>
      <c r="G218" s="80" t="s">
        <v>504</v>
      </c>
      <c r="H218" s="387" t="s">
        <v>580</v>
      </c>
    </row>
    <row r="219" spans="1:8" s="39" customFormat="1" ht="22.5" customHeight="1">
      <c r="A219" s="141"/>
      <c r="B219" s="74"/>
      <c r="C219" s="74"/>
      <c r="D219" s="74"/>
      <c r="E219" s="120"/>
      <c r="F219" s="152">
        <v>30000000</v>
      </c>
      <c r="G219" s="80" t="s">
        <v>505</v>
      </c>
      <c r="H219" s="387" t="s">
        <v>580</v>
      </c>
    </row>
    <row r="220" spans="1:8" s="39" customFormat="1" ht="22.5" customHeight="1">
      <c r="A220" s="141"/>
      <c r="B220" s="74"/>
      <c r="C220" s="74"/>
      <c r="D220" s="74"/>
      <c r="E220" s="120"/>
      <c r="F220" s="152">
        <v>10500000</v>
      </c>
      <c r="G220" s="80" t="s">
        <v>506</v>
      </c>
      <c r="H220" s="387" t="s">
        <v>580</v>
      </c>
    </row>
    <row r="221" spans="1:8" s="39" customFormat="1" ht="22.5" customHeight="1">
      <c r="A221" s="141"/>
      <c r="B221" s="74"/>
      <c r="C221" s="74"/>
      <c r="D221" s="74"/>
      <c r="E221" s="120"/>
      <c r="F221" s="152">
        <v>10000000</v>
      </c>
      <c r="G221" s="80" t="s">
        <v>507</v>
      </c>
      <c r="H221" s="387" t="s">
        <v>580</v>
      </c>
    </row>
    <row r="222" spans="1:8" s="39" customFormat="1" ht="22.5" customHeight="1">
      <c r="A222" s="141"/>
      <c r="B222" s="74"/>
      <c r="C222" s="74"/>
      <c r="D222" s="74"/>
      <c r="E222" s="120"/>
      <c r="F222" s="152">
        <v>1000000</v>
      </c>
      <c r="G222" s="80" t="s">
        <v>508</v>
      </c>
      <c r="H222" s="387" t="s">
        <v>580</v>
      </c>
    </row>
    <row r="223" spans="1:8" s="39" customFormat="1" ht="22.5" customHeight="1">
      <c r="A223" s="141"/>
      <c r="B223" s="74"/>
      <c r="C223" s="74"/>
      <c r="D223" s="74"/>
      <c r="E223" s="120"/>
      <c r="F223" s="152">
        <v>3000000</v>
      </c>
      <c r="G223" s="80" t="s">
        <v>402</v>
      </c>
      <c r="H223" s="387" t="s">
        <v>580</v>
      </c>
    </row>
    <row r="224" spans="1:8" s="39" customFormat="1" ht="22.5" customHeight="1">
      <c r="A224" s="141"/>
      <c r="B224" s="74"/>
      <c r="C224" s="74"/>
      <c r="D224" s="74"/>
      <c r="E224" s="120"/>
      <c r="F224" s="152">
        <v>1000000</v>
      </c>
      <c r="G224" s="80" t="s">
        <v>475</v>
      </c>
      <c r="H224" s="387" t="s">
        <v>580</v>
      </c>
    </row>
    <row r="225" spans="1:8" s="39" customFormat="1" ht="22.5" customHeight="1">
      <c r="A225" s="141"/>
      <c r="B225" s="74"/>
      <c r="C225" s="74"/>
      <c r="D225" s="74"/>
      <c r="E225" s="120"/>
      <c r="F225" s="152">
        <v>1000000</v>
      </c>
      <c r="G225" s="80" t="s">
        <v>440</v>
      </c>
      <c r="H225" s="387" t="s">
        <v>580</v>
      </c>
    </row>
    <row r="226" spans="1:8" s="39" customFormat="1" ht="22.5" customHeight="1">
      <c r="A226" s="141"/>
      <c r="B226" s="74"/>
      <c r="C226" s="74"/>
      <c r="D226" s="74"/>
      <c r="E226" s="120"/>
      <c r="F226" s="152">
        <v>3000000</v>
      </c>
      <c r="G226" s="80" t="s">
        <v>509</v>
      </c>
      <c r="H226" s="387" t="s">
        <v>580</v>
      </c>
    </row>
    <row r="227" spans="1:8" s="39" customFormat="1" ht="22.5" customHeight="1">
      <c r="A227" s="141"/>
      <c r="B227" s="74"/>
      <c r="C227" s="74"/>
      <c r="D227" s="74"/>
      <c r="E227" s="120"/>
      <c r="F227" s="152">
        <v>10000000</v>
      </c>
      <c r="G227" s="80" t="s">
        <v>510</v>
      </c>
      <c r="H227" s="387" t="s">
        <v>580</v>
      </c>
    </row>
    <row r="228" spans="1:8" s="312" customFormat="1" ht="22.5" customHeight="1">
      <c r="A228" s="141"/>
      <c r="B228" s="74"/>
      <c r="C228" s="74"/>
      <c r="D228" s="74"/>
      <c r="E228" s="120"/>
      <c r="F228" s="153">
        <v>3000000</v>
      </c>
      <c r="G228" s="140" t="s">
        <v>401</v>
      </c>
      <c r="H228" s="387" t="s">
        <v>580</v>
      </c>
    </row>
    <row r="229" spans="1:8" s="312" customFormat="1" ht="22.5" customHeight="1">
      <c r="A229" s="141"/>
      <c r="B229" s="74"/>
      <c r="C229" s="74"/>
      <c r="D229" s="74"/>
      <c r="E229" s="120"/>
      <c r="F229" s="354">
        <v>6000000</v>
      </c>
      <c r="G229" s="356" t="s">
        <v>742</v>
      </c>
      <c r="H229" s="185" t="s">
        <v>653</v>
      </c>
    </row>
    <row r="230" spans="1:8" s="312" customFormat="1" ht="22.5" customHeight="1">
      <c r="A230" s="141"/>
      <c r="B230" s="74"/>
      <c r="C230" s="74"/>
      <c r="D230" s="74"/>
      <c r="E230" s="120"/>
      <c r="F230" s="354">
        <v>10000000</v>
      </c>
      <c r="G230" s="356" t="s">
        <v>743</v>
      </c>
      <c r="H230" s="185" t="s">
        <v>653</v>
      </c>
    </row>
    <row r="231" spans="1:8" s="312" customFormat="1" ht="22.5" customHeight="1">
      <c r="A231" s="141"/>
      <c r="B231" s="74"/>
      <c r="C231" s="74"/>
      <c r="D231" s="74"/>
      <c r="E231" s="120"/>
      <c r="F231" s="354">
        <v>10000000</v>
      </c>
      <c r="G231" s="356" t="s">
        <v>744</v>
      </c>
      <c r="H231" s="185" t="s">
        <v>653</v>
      </c>
    </row>
    <row r="232" spans="1:8" s="312" customFormat="1" ht="22.5" customHeight="1">
      <c r="A232" s="141"/>
      <c r="B232" s="74"/>
      <c r="C232" s="74"/>
      <c r="D232" s="74"/>
      <c r="E232" s="120"/>
      <c r="F232" s="354">
        <v>1500000</v>
      </c>
      <c r="G232" s="356" t="s">
        <v>745</v>
      </c>
      <c r="H232" s="185" t="s">
        <v>653</v>
      </c>
    </row>
    <row r="233" spans="1:8" s="312" customFormat="1" ht="22.5" customHeight="1">
      <c r="A233" s="141"/>
      <c r="B233" s="74"/>
      <c r="C233" s="74"/>
      <c r="D233" s="74"/>
      <c r="E233" s="120"/>
      <c r="F233" s="354">
        <v>15000000</v>
      </c>
      <c r="G233" s="356" t="s">
        <v>746</v>
      </c>
      <c r="H233" s="185" t="s">
        <v>653</v>
      </c>
    </row>
    <row r="234" spans="1:8" s="312" customFormat="1" ht="22.5" customHeight="1">
      <c r="A234" s="141"/>
      <c r="B234" s="74"/>
      <c r="C234" s="74"/>
      <c r="D234" s="74"/>
      <c r="E234" s="120"/>
      <c r="F234" s="354">
        <v>4000000</v>
      </c>
      <c r="G234" s="356" t="s">
        <v>747</v>
      </c>
      <c r="H234" s="185" t="s">
        <v>653</v>
      </c>
    </row>
    <row r="235" spans="1:8" s="312" customFormat="1" ht="22.5" customHeight="1">
      <c r="A235" s="141"/>
      <c r="B235" s="74"/>
      <c r="C235" s="74"/>
      <c r="D235" s="74"/>
      <c r="E235" s="120"/>
      <c r="F235" s="355">
        <v>1200000</v>
      </c>
      <c r="G235" s="328" t="s">
        <v>748</v>
      </c>
      <c r="H235" s="185" t="s">
        <v>653</v>
      </c>
    </row>
    <row r="236" spans="1:8" s="39" customFormat="1" ht="22.5" customHeight="1">
      <c r="A236" s="141"/>
      <c r="B236" s="74"/>
      <c r="C236" s="74"/>
      <c r="D236" s="74"/>
      <c r="E236" s="73" t="s">
        <v>357</v>
      </c>
      <c r="F236" s="152">
        <v>5000000</v>
      </c>
      <c r="G236" s="80" t="s">
        <v>515</v>
      </c>
      <c r="H236" s="387" t="s">
        <v>580</v>
      </c>
    </row>
    <row r="237" spans="1:8" s="39" customFormat="1" ht="22.5" customHeight="1">
      <c r="A237" s="141"/>
      <c r="B237" s="74"/>
      <c r="C237" s="74"/>
      <c r="D237" s="74"/>
      <c r="E237" s="117"/>
      <c r="F237" s="152">
        <v>5000000</v>
      </c>
      <c r="G237" s="80" t="s">
        <v>403</v>
      </c>
      <c r="H237" s="387" t="s">
        <v>580</v>
      </c>
    </row>
    <row r="238" spans="1:8" s="39" customFormat="1" ht="22.5" customHeight="1">
      <c r="A238" s="141"/>
      <c r="B238" s="74"/>
      <c r="C238" s="74"/>
      <c r="D238" s="74"/>
      <c r="E238" s="120"/>
      <c r="F238" s="152">
        <v>10000000</v>
      </c>
      <c r="G238" s="80" t="s">
        <v>516</v>
      </c>
      <c r="H238" s="387" t="s">
        <v>580</v>
      </c>
    </row>
    <row r="239" spans="1:8" s="39" customFormat="1" ht="22.5" customHeight="1">
      <c r="A239" s="141"/>
      <c r="B239" s="74"/>
      <c r="C239" s="74"/>
      <c r="D239" s="74"/>
      <c r="E239" s="120"/>
      <c r="F239" s="153">
        <v>10000000</v>
      </c>
      <c r="G239" s="140" t="s">
        <v>517</v>
      </c>
      <c r="H239" s="387" t="s">
        <v>580</v>
      </c>
    </row>
    <row r="240" spans="1:8" s="39" customFormat="1" ht="22.5" customHeight="1">
      <c r="A240" s="141"/>
      <c r="B240" s="74"/>
      <c r="C240" s="74"/>
      <c r="D240" s="74"/>
      <c r="E240" s="120"/>
      <c r="F240" s="152">
        <v>4000000</v>
      </c>
      <c r="G240" s="145" t="s">
        <v>511</v>
      </c>
      <c r="H240" s="387" t="s">
        <v>580</v>
      </c>
    </row>
    <row r="241" spans="1:8" s="39" customFormat="1" ht="22.5" customHeight="1">
      <c r="A241" s="141"/>
      <c r="B241" s="74"/>
      <c r="C241" s="74"/>
      <c r="D241" s="74"/>
      <c r="E241" s="120"/>
      <c r="F241" s="152">
        <v>17400000</v>
      </c>
      <c r="G241" s="80" t="s">
        <v>518</v>
      </c>
      <c r="H241" s="387" t="s">
        <v>580</v>
      </c>
    </row>
    <row r="242" spans="1:8" s="312" customFormat="1" ht="22.5" customHeight="1">
      <c r="A242" s="141"/>
      <c r="B242" s="74"/>
      <c r="C242" s="74"/>
      <c r="D242" s="74"/>
      <c r="E242" s="120"/>
      <c r="F242" s="153">
        <v>18000000</v>
      </c>
      <c r="G242" s="140" t="s">
        <v>519</v>
      </c>
      <c r="H242" s="387" t="s">
        <v>580</v>
      </c>
    </row>
    <row r="243" spans="1:8" s="312" customFormat="1" ht="22.5" customHeight="1">
      <c r="A243" s="141"/>
      <c r="B243" s="74"/>
      <c r="C243" s="74"/>
      <c r="D243" s="74"/>
      <c r="E243" s="120"/>
      <c r="F243" s="362">
        <v>3000000</v>
      </c>
      <c r="G243" s="357" t="s">
        <v>749</v>
      </c>
      <c r="H243" s="185" t="s">
        <v>653</v>
      </c>
    </row>
    <row r="244" spans="1:8" s="312" customFormat="1" ht="22.5" customHeight="1">
      <c r="A244" s="141"/>
      <c r="B244" s="74"/>
      <c r="C244" s="74"/>
      <c r="D244" s="74"/>
      <c r="E244" s="120"/>
      <c r="F244" s="358">
        <v>3000000</v>
      </c>
      <c r="G244" s="360" t="s">
        <v>750</v>
      </c>
      <c r="H244" s="185" t="s">
        <v>653</v>
      </c>
    </row>
    <row r="245" spans="1:8" s="312" customFormat="1" ht="22.5" customHeight="1">
      <c r="A245" s="141"/>
      <c r="B245" s="74"/>
      <c r="C245" s="74"/>
      <c r="D245" s="74"/>
      <c r="E245" s="120"/>
      <c r="F245" s="358">
        <v>2000000</v>
      </c>
      <c r="G245" s="360" t="s">
        <v>751</v>
      </c>
      <c r="H245" s="185" t="s">
        <v>653</v>
      </c>
    </row>
    <row r="246" spans="1:8" s="312" customFormat="1" ht="22.5" customHeight="1">
      <c r="A246" s="141"/>
      <c r="B246" s="74"/>
      <c r="C246" s="74"/>
      <c r="D246" s="74"/>
      <c r="E246" s="120"/>
      <c r="F246" s="358">
        <v>500000</v>
      </c>
      <c r="G246" s="360" t="s">
        <v>752</v>
      </c>
      <c r="H246" s="185" t="s">
        <v>653</v>
      </c>
    </row>
    <row r="247" spans="1:8" s="312" customFormat="1" ht="22.5" customHeight="1">
      <c r="A247" s="141"/>
      <c r="B247" s="74"/>
      <c r="C247" s="74"/>
      <c r="D247" s="74"/>
      <c r="E247" s="120"/>
      <c r="F247" s="359">
        <v>1400000</v>
      </c>
      <c r="G247" s="361" t="s">
        <v>753</v>
      </c>
      <c r="H247" s="185" t="s">
        <v>653</v>
      </c>
    </row>
    <row r="248" spans="1:8" s="312" customFormat="1" ht="22.5" customHeight="1">
      <c r="A248" s="141"/>
      <c r="B248" s="74"/>
      <c r="C248" s="74"/>
      <c r="D248" s="74"/>
      <c r="E248" s="120"/>
      <c r="F248" s="358">
        <v>5250000</v>
      </c>
      <c r="G248" s="360" t="s">
        <v>754</v>
      </c>
      <c r="H248" s="185" t="s">
        <v>653</v>
      </c>
    </row>
    <row r="249" spans="1:8" s="312" customFormat="1" ht="22.5" customHeight="1">
      <c r="A249" s="141"/>
      <c r="B249" s="74"/>
      <c r="C249" s="74"/>
      <c r="D249" s="74"/>
      <c r="E249" s="120"/>
      <c r="F249" s="358">
        <v>8760000</v>
      </c>
      <c r="G249" s="360" t="s">
        <v>755</v>
      </c>
      <c r="H249" s="185" t="s">
        <v>653</v>
      </c>
    </row>
    <row r="250" spans="1:8" s="312" customFormat="1" ht="22.5" customHeight="1">
      <c r="A250" s="141"/>
      <c r="B250" s="74"/>
      <c r="C250" s="74"/>
      <c r="D250" s="74"/>
      <c r="E250" s="120"/>
      <c r="F250" s="358">
        <v>960000</v>
      </c>
      <c r="G250" s="360" t="s">
        <v>756</v>
      </c>
      <c r="H250" s="185" t="s">
        <v>653</v>
      </c>
    </row>
    <row r="251" spans="1:8" s="2" customFormat="1" ht="22.5" customHeight="1">
      <c r="A251" s="141"/>
      <c r="B251" s="74"/>
      <c r="C251" s="74"/>
      <c r="D251" s="507" t="s">
        <v>219</v>
      </c>
      <c r="E251" s="508"/>
      <c r="F251" s="152">
        <f>SUM(F252:F263)</f>
        <v>273000000</v>
      </c>
      <c r="G251" s="80"/>
      <c r="H251" s="387"/>
    </row>
    <row r="252" spans="1:8" s="2" customFormat="1" ht="22.5" customHeight="1">
      <c r="A252" s="141"/>
      <c r="B252" s="74"/>
      <c r="C252" s="74"/>
      <c r="D252" s="74"/>
      <c r="E252" s="73" t="s">
        <v>387</v>
      </c>
      <c r="F252" s="152">
        <v>20000000</v>
      </c>
      <c r="G252" s="80" t="s">
        <v>520</v>
      </c>
      <c r="H252" s="387" t="s">
        <v>580</v>
      </c>
    </row>
    <row r="253" spans="1:8" s="39" customFormat="1" ht="22.5" customHeight="1">
      <c r="A253" s="141"/>
      <c r="B253" s="74"/>
      <c r="C253" s="74"/>
      <c r="D253" s="74"/>
      <c r="E253" s="120"/>
      <c r="F253" s="152">
        <v>3000000</v>
      </c>
      <c r="G253" s="80" t="s">
        <v>521</v>
      </c>
      <c r="H253" s="387" t="s">
        <v>580</v>
      </c>
    </row>
    <row r="254" spans="1:8" s="39" customFormat="1" ht="22.5" customHeight="1">
      <c r="A254" s="141"/>
      <c r="B254" s="74"/>
      <c r="C254" s="74"/>
      <c r="D254" s="74"/>
      <c r="E254" s="120"/>
      <c r="F254" s="152">
        <v>3000000</v>
      </c>
      <c r="G254" s="80" t="s">
        <v>512</v>
      </c>
      <c r="H254" s="387" t="s">
        <v>580</v>
      </c>
    </row>
    <row r="255" spans="1:8" s="39" customFormat="1" ht="22.5" customHeight="1">
      <c r="A255" s="141"/>
      <c r="B255" s="74"/>
      <c r="C255" s="74"/>
      <c r="D255" s="74"/>
      <c r="E255" s="120"/>
      <c r="F255" s="152">
        <v>30000000</v>
      </c>
      <c r="G255" s="80" t="s">
        <v>513</v>
      </c>
      <c r="H255" s="387" t="s">
        <v>580</v>
      </c>
    </row>
    <row r="256" spans="1:8" s="39" customFormat="1" ht="22.5" customHeight="1">
      <c r="A256" s="141"/>
      <c r="B256" s="74"/>
      <c r="C256" s="74"/>
      <c r="D256" s="74"/>
      <c r="E256" s="120"/>
      <c r="F256" s="152">
        <v>27000000</v>
      </c>
      <c r="G256" s="80" t="s">
        <v>514</v>
      </c>
      <c r="H256" s="387" t="s">
        <v>580</v>
      </c>
    </row>
    <row r="257" spans="1:8" s="39" customFormat="1" ht="22.5" customHeight="1">
      <c r="A257" s="141"/>
      <c r="B257" s="74"/>
      <c r="C257" s="74"/>
      <c r="D257" s="74"/>
      <c r="E257" s="120"/>
      <c r="F257" s="152">
        <v>35000000</v>
      </c>
      <c r="G257" s="80" t="s">
        <v>522</v>
      </c>
      <c r="H257" s="387" t="s">
        <v>580</v>
      </c>
    </row>
    <row r="258" spans="1:8" s="312" customFormat="1" ht="22.5" customHeight="1">
      <c r="A258" s="141"/>
      <c r="B258" s="74"/>
      <c r="C258" s="74"/>
      <c r="D258" s="74"/>
      <c r="E258" s="120"/>
      <c r="F258" s="152">
        <v>100000000</v>
      </c>
      <c r="G258" s="80" t="s">
        <v>523</v>
      </c>
      <c r="H258" s="387" t="s">
        <v>580</v>
      </c>
    </row>
    <row r="259" spans="1:8" s="312" customFormat="1" ht="22.5" customHeight="1">
      <c r="A259" s="141"/>
      <c r="B259" s="74"/>
      <c r="C259" s="74"/>
      <c r="D259" s="74"/>
      <c r="E259" s="120"/>
      <c r="F259" s="363">
        <v>16000000</v>
      </c>
      <c r="G259" s="360" t="s">
        <v>757</v>
      </c>
      <c r="H259" s="185" t="s">
        <v>653</v>
      </c>
    </row>
    <row r="260" spans="1:8" s="312" customFormat="1" ht="22.5" customHeight="1">
      <c r="A260" s="141"/>
      <c r="B260" s="74"/>
      <c r="C260" s="74"/>
      <c r="D260" s="74"/>
      <c r="E260" s="120"/>
      <c r="F260" s="363">
        <v>12000000</v>
      </c>
      <c r="G260" s="360" t="s">
        <v>758</v>
      </c>
      <c r="H260" s="185" t="s">
        <v>653</v>
      </c>
    </row>
    <row r="261" spans="1:8" s="312" customFormat="1" ht="22.5" customHeight="1">
      <c r="A261" s="141"/>
      <c r="B261" s="74"/>
      <c r="C261" s="74"/>
      <c r="D261" s="74"/>
      <c r="E261" s="120"/>
      <c r="F261" s="363">
        <v>7000000</v>
      </c>
      <c r="G261" s="360" t="s">
        <v>759</v>
      </c>
      <c r="H261" s="185" t="s">
        <v>653</v>
      </c>
    </row>
    <row r="262" spans="1:8" s="312" customFormat="1" ht="22.5" customHeight="1">
      <c r="A262" s="141"/>
      <c r="B262" s="74"/>
      <c r="C262" s="74"/>
      <c r="D262" s="74"/>
      <c r="E262" s="120"/>
      <c r="F262" s="363">
        <v>10000000</v>
      </c>
      <c r="G262" s="360" t="s">
        <v>760</v>
      </c>
      <c r="H262" s="185" t="s">
        <v>653</v>
      </c>
    </row>
    <row r="263" spans="1:8" s="312" customFormat="1" ht="22.5" customHeight="1">
      <c r="A263" s="141"/>
      <c r="B263" s="74"/>
      <c r="C263" s="74"/>
      <c r="D263" s="74"/>
      <c r="E263" s="120"/>
      <c r="F263" s="363">
        <v>10000000</v>
      </c>
      <c r="G263" s="360" t="s">
        <v>761</v>
      </c>
      <c r="H263" s="185" t="s">
        <v>653</v>
      </c>
    </row>
    <row r="264" spans="1:8" s="2" customFormat="1" ht="22.5" customHeight="1">
      <c r="A264" s="141"/>
      <c r="B264" s="74"/>
      <c r="C264" s="74"/>
      <c r="D264" s="507" t="s">
        <v>220</v>
      </c>
      <c r="E264" s="508"/>
      <c r="F264" s="152">
        <f>SUM(F265:F268)</f>
        <v>26800000</v>
      </c>
      <c r="G264" s="80"/>
      <c r="H264" s="387"/>
    </row>
    <row r="265" spans="1:8" s="2" customFormat="1" ht="22.5" customHeight="1">
      <c r="A265" s="141"/>
      <c r="B265" s="74"/>
      <c r="C265" s="74"/>
      <c r="D265" s="74"/>
      <c r="E265" s="73" t="s">
        <v>388</v>
      </c>
      <c r="F265" s="152">
        <v>2000000</v>
      </c>
      <c r="G265" s="80" t="s">
        <v>404</v>
      </c>
      <c r="H265" s="387" t="s">
        <v>580</v>
      </c>
    </row>
    <row r="266" spans="1:8" s="312" customFormat="1" ht="22.5" customHeight="1">
      <c r="A266" s="141"/>
      <c r="B266" s="74"/>
      <c r="C266" s="74"/>
      <c r="D266" s="74"/>
      <c r="E266" s="117"/>
      <c r="F266" s="364">
        <v>15800000</v>
      </c>
      <c r="G266" s="360" t="s">
        <v>762</v>
      </c>
      <c r="H266" s="185" t="s">
        <v>653</v>
      </c>
    </row>
    <row r="267" spans="1:8" s="312" customFormat="1" ht="22.5" customHeight="1">
      <c r="A267" s="141"/>
      <c r="B267" s="74"/>
      <c r="C267" s="74"/>
      <c r="D267" s="74"/>
      <c r="E267" s="120"/>
      <c r="F267" s="364">
        <v>4000000</v>
      </c>
      <c r="G267" s="360" t="s">
        <v>763</v>
      </c>
      <c r="H267" s="185" t="s">
        <v>653</v>
      </c>
    </row>
    <row r="268" spans="1:8" s="312" customFormat="1" ht="22.5" customHeight="1">
      <c r="A268" s="141"/>
      <c r="B268" s="74"/>
      <c r="C268" s="74"/>
      <c r="D268" s="74"/>
      <c r="E268" s="118"/>
      <c r="F268" s="364">
        <v>5000000</v>
      </c>
      <c r="G268" s="360" t="s">
        <v>764</v>
      </c>
      <c r="H268" s="185" t="s">
        <v>653</v>
      </c>
    </row>
    <row r="269" spans="1:8" s="2" customFormat="1" ht="22.5" customHeight="1">
      <c r="A269" s="141"/>
      <c r="B269" s="74"/>
      <c r="C269" s="74"/>
      <c r="D269" s="507" t="s">
        <v>221</v>
      </c>
      <c r="E269" s="508"/>
      <c r="F269" s="153">
        <f>SUM(F270:F270)</f>
        <v>0</v>
      </c>
      <c r="G269" s="140"/>
      <c r="H269" s="388"/>
    </row>
    <row r="270" spans="1:8" s="2" customFormat="1" ht="22.5" customHeight="1">
      <c r="A270" s="141"/>
      <c r="B270" s="74"/>
      <c r="C270" s="74"/>
      <c r="D270" s="74"/>
      <c r="E270" s="73" t="s">
        <v>389</v>
      </c>
      <c r="F270" s="152">
        <v>0</v>
      </c>
      <c r="G270" s="80"/>
      <c r="H270" s="387"/>
    </row>
    <row r="271" spans="1:8" s="2" customFormat="1" ht="22.5" customHeight="1">
      <c r="A271" s="141"/>
      <c r="B271" s="74"/>
      <c r="C271" s="74"/>
      <c r="D271" s="507" t="s">
        <v>222</v>
      </c>
      <c r="E271" s="508"/>
      <c r="F271" s="152">
        <f>SUM(F272:F276)</f>
        <v>57000000</v>
      </c>
      <c r="G271" s="80"/>
      <c r="H271" s="387"/>
    </row>
    <row r="272" spans="1:8" s="2" customFormat="1" ht="22.5" customHeight="1">
      <c r="A272" s="141"/>
      <c r="B272" s="74"/>
      <c r="C272" s="74"/>
      <c r="D272" s="74"/>
      <c r="E272" s="73" t="s">
        <v>390</v>
      </c>
      <c r="F272" s="152">
        <v>12000000</v>
      </c>
      <c r="G272" s="80" t="s">
        <v>524</v>
      </c>
      <c r="H272" s="387" t="s">
        <v>580</v>
      </c>
    </row>
    <row r="273" spans="1:8" s="39" customFormat="1" ht="22.5" customHeight="1">
      <c r="A273" s="141"/>
      <c r="B273" s="74"/>
      <c r="C273" s="74"/>
      <c r="D273" s="74"/>
      <c r="E273" s="117"/>
      <c r="F273" s="152">
        <v>10000000</v>
      </c>
      <c r="G273" s="80" t="s">
        <v>525</v>
      </c>
      <c r="H273" s="387" t="s">
        <v>580</v>
      </c>
    </row>
    <row r="274" spans="1:8" s="39" customFormat="1" ht="22.5" customHeight="1">
      <c r="A274" s="141"/>
      <c r="B274" s="74"/>
      <c r="C274" s="74"/>
      <c r="D274" s="74"/>
      <c r="E274" s="120"/>
      <c r="F274" s="152">
        <v>20000000</v>
      </c>
      <c r="G274" s="80" t="s">
        <v>526</v>
      </c>
      <c r="H274" s="387" t="s">
        <v>580</v>
      </c>
    </row>
    <row r="275" spans="1:8" s="39" customFormat="1" ht="22.5" customHeight="1">
      <c r="A275" s="141"/>
      <c r="B275" s="74"/>
      <c r="C275" s="74"/>
      <c r="D275" s="74"/>
      <c r="E275" s="120"/>
      <c r="F275" s="152">
        <v>5000000</v>
      </c>
      <c r="G275" s="80" t="s">
        <v>406</v>
      </c>
      <c r="H275" s="387" t="s">
        <v>580</v>
      </c>
    </row>
    <row r="276" spans="1:8" s="2" customFormat="1" ht="22.5" customHeight="1">
      <c r="A276" s="141"/>
      <c r="B276" s="74"/>
      <c r="C276" s="74"/>
      <c r="D276" s="74"/>
      <c r="E276" s="118"/>
      <c r="F276" s="152">
        <v>10000000</v>
      </c>
      <c r="G276" s="80" t="s">
        <v>405</v>
      </c>
      <c r="H276" s="387" t="s">
        <v>580</v>
      </c>
    </row>
    <row r="277" spans="1:8" s="2" customFormat="1" ht="22.5" customHeight="1">
      <c r="A277" s="141"/>
      <c r="B277" s="74"/>
      <c r="C277" s="74"/>
      <c r="D277" s="507" t="s">
        <v>223</v>
      </c>
      <c r="E277" s="508"/>
      <c r="F277" s="152">
        <f>SUM(F278:F278)</f>
        <v>0</v>
      </c>
      <c r="G277" s="80"/>
      <c r="H277" s="387"/>
    </row>
    <row r="278" spans="1:8" s="2" customFormat="1" ht="22.5" customHeight="1">
      <c r="A278" s="141"/>
      <c r="B278" s="74"/>
      <c r="C278" s="74"/>
      <c r="D278" s="74"/>
      <c r="E278" s="169" t="s">
        <v>391</v>
      </c>
      <c r="F278" s="168">
        <v>0</v>
      </c>
      <c r="G278" s="166"/>
      <c r="H278" s="389"/>
    </row>
    <row r="279" spans="1:8" s="2" customFormat="1" ht="22.5" customHeight="1">
      <c r="A279" s="141"/>
      <c r="B279" s="74"/>
      <c r="C279" s="74"/>
      <c r="D279" s="507" t="s">
        <v>476</v>
      </c>
      <c r="E279" s="508"/>
      <c r="F279" s="152">
        <f>SUM(F280:F297)</f>
        <v>3373500000</v>
      </c>
      <c r="G279" s="80"/>
      <c r="H279" s="387"/>
    </row>
    <row r="280" spans="1:8" s="2" customFormat="1" ht="22.5" customHeight="1">
      <c r="A280" s="141"/>
      <c r="B280" s="74"/>
      <c r="C280" s="74"/>
      <c r="D280" s="74"/>
      <c r="E280" s="73" t="s">
        <v>476</v>
      </c>
      <c r="F280" s="152">
        <v>300000000</v>
      </c>
      <c r="G280" s="80" t="s">
        <v>527</v>
      </c>
      <c r="H280" s="387" t="s">
        <v>580</v>
      </c>
    </row>
    <row r="281" spans="1:8" s="39" customFormat="1" ht="22.5" customHeight="1">
      <c r="A281" s="141"/>
      <c r="B281" s="74"/>
      <c r="C281" s="74"/>
      <c r="D281" s="74"/>
      <c r="E281" s="117"/>
      <c r="F281" s="152">
        <v>150000000</v>
      </c>
      <c r="G281" s="80" t="s">
        <v>528</v>
      </c>
      <c r="H281" s="387" t="s">
        <v>580</v>
      </c>
    </row>
    <row r="282" spans="1:8" s="39" customFormat="1" ht="22.5" customHeight="1">
      <c r="A282" s="141"/>
      <c r="B282" s="74"/>
      <c r="C282" s="74"/>
      <c r="D282" s="74"/>
      <c r="E282" s="120"/>
      <c r="F282" s="152">
        <v>200000000</v>
      </c>
      <c r="G282" s="80" t="s">
        <v>529</v>
      </c>
      <c r="H282" s="387" t="s">
        <v>580</v>
      </c>
    </row>
    <row r="283" spans="1:8" s="39" customFormat="1" ht="22.5" customHeight="1">
      <c r="A283" s="141"/>
      <c r="B283" s="74"/>
      <c r="C283" s="74"/>
      <c r="D283" s="74"/>
      <c r="E283" s="120"/>
      <c r="F283" s="152">
        <v>930000000</v>
      </c>
      <c r="G283" s="80" t="s">
        <v>530</v>
      </c>
      <c r="H283" s="387" t="s">
        <v>580</v>
      </c>
    </row>
    <row r="284" spans="1:8" s="39" customFormat="1" ht="22.5" customHeight="1">
      <c r="A284" s="141"/>
      <c r="B284" s="74"/>
      <c r="C284" s="74"/>
      <c r="D284" s="74"/>
      <c r="E284" s="120"/>
      <c r="F284" s="152">
        <v>136000000</v>
      </c>
      <c r="G284" s="80" t="s">
        <v>531</v>
      </c>
      <c r="H284" s="387" t="s">
        <v>580</v>
      </c>
    </row>
    <row r="285" spans="1:8" s="39" customFormat="1" ht="22.5" customHeight="1">
      <c r="A285" s="141"/>
      <c r="B285" s="74"/>
      <c r="C285" s="74"/>
      <c r="D285" s="74"/>
      <c r="E285" s="120"/>
      <c r="F285" s="152">
        <v>5000000</v>
      </c>
      <c r="G285" s="80" t="s">
        <v>532</v>
      </c>
      <c r="H285" s="387" t="s">
        <v>580</v>
      </c>
    </row>
    <row r="286" spans="1:8" s="39" customFormat="1" ht="22.5" customHeight="1">
      <c r="A286" s="141"/>
      <c r="B286" s="74"/>
      <c r="C286" s="74"/>
      <c r="D286" s="74"/>
      <c r="E286" s="120"/>
      <c r="F286" s="152">
        <v>115000000</v>
      </c>
      <c r="G286" s="80" t="s">
        <v>533</v>
      </c>
      <c r="H286" s="387" t="s">
        <v>580</v>
      </c>
    </row>
    <row r="287" spans="1:8" s="39" customFormat="1" ht="22.5" customHeight="1">
      <c r="A287" s="141"/>
      <c r="B287" s="74"/>
      <c r="C287" s="74"/>
      <c r="D287" s="74"/>
      <c r="E287" s="120"/>
      <c r="F287" s="152">
        <v>930000000</v>
      </c>
      <c r="G287" s="80" t="s">
        <v>534</v>
      </c>
      <c r="H287" s="387" t="s">
        <v>580</v>
      </c>
    </row>
    <row r="288" spans="1:8" s="39" customFormat="1" ht="22.5" customHeight="1">
      <c r="A288" s="141"/>
      <c r="B288" s="74"/>
      <c r="C288" s="74"/>
      <c r="D288" s="74"/>
      <c r="E288" s="120"/>
      <c r="F288" s="152">
        <v>90000000</v>
      </c>
      <c r="G288" s="80" t="s">
        <v>535</v>
      </c>
      <c r="H288" s="387" t="s">
        <v>580</v>
      </c>
    </row>
    <row r="289" spans="1:8" s="39" customFormat="1" ht="22.5" customHeight="1">
      <c r="A289" s="141"/>
      <c r="B289" s="74"/>
      <c r="C289" s="74"/>
      <c r="D289" s="74"/>
      <c r="E289" s="120"/>
      <c r="F289" s="152">
        <v>100000000</v>
      </c>
      <c r="G289" s="80" t="s">
        <v>407</v>
      </c>
      <c r="H289" s="387" t="s">
        <v>580</v>
      </c>
    </row>
    <row r="290" spans="1:8" s="312" customFormat="1" ht="22.5" customHeight="1">
      <c r="A290" s="141"/>
      <c r="B290" s="74"/>
      <c r="C290" s="74"/>
      <c r="D290" s="74"/>
      <c r="E290" s="120"/>
      <c r="F290" s="152">
        <v>225000000</v>
      </c>
      <c r="G290" s="80" t="s">
        <v>536</v>
      </c>
      <c r="H290" s="387" t="s">
        <v>580</v>
      </c>
    </row>
    <row r="291" spans="1:8" s="312" customFormat="1" ht="22.5" customHeight="1">
      <c r="A291" s="141"/>
      <c r="B291" s="74"/>
      <c r="C291" s="74"/>
      <c r="D291" s="74"/>
      <c r="E291" s="120"/>
      <c r="F291" s="365">
        <v>50000000</v>
      </c>
      <c r="G291" s="360" t="s">
        <v>765</v>
      </c>
      <c r="H291" s="185" t="s">
        <v>653</v>
      </c>
    </row>
    <row r="292" spans="1:8" s="312" customFormat="1" ht="22.5" customHeight="1">
      <c r="A292" s="141"/>
      <c r="B292" s="74"/>
      <c r="C292" s="74"/>
      <c r="D292" s="74"/>
      <c r="E292" s="120"/>
      <c r="F292" s="365">
        <v>20000000</v>
      </c>
      <c r="G292" s="360" t="s">
        <v>766</v>
      </c>
      <c r="H292" s="185" t="s">
        <v>653</v>
      </c>
    </row>
    <row r="293" spans="1:8" s="312" customFormat="1" ht="22.5" customHeight="1">
      <c r="A293" s="141"/>
      <c r="B293" s="74"/>
      <c r="C293" s="74"/>
      <c r="D293" s="74"/>
      <c r="E293" s="120"/>
      <c r="F293" s="365">
        <v>15000000</v>
      </c>
      <c r="G293" s="360" t="s">
        <v>767</v>
      </c>
      <c r="H293" s="185" t="s">
        <v>653</v>
      </c>
    </row>
    <row r="294" spans="1:8" s="312" customFormat="1" ht="22.5" customHeight="1">
      <c r="A294" s="141"/>
      <c r="B294" s="74"/>
      <c r="C294" s="74"/>
      <c r="D294" s="74"/>
      <c r="E294" s="120"/>
      <c r="F294" s="365">
        <v>34000000</v>
      </c>
      <c r="G294" s="360" t="s">
        <v>768</v>
      </c>
      <c r="H294" s="185" t="s">
        <v>653</v>
      </c>
    </row>
    <row r="295" spans="1:8" s="312" customFormat="1" ht="22.5" customHeight="1">
      <c r="A295" s="141"/>
      <c r="B295" s="74"/>
      <c r="C295" s="74"/>
      <c r="D295" s="74"/>
      <c r="E295" s="120"/>
      <c r="F295" s="366">
        <v>50000000</v>
      </c>
      <c r="G295" s="368" t="s">
        <v>769</v>
      </c>
      <c r="H295" s="185" t="s">
        <v>653</v>
      </c>
    </row>
    <row r="296" spans="1:8" s="312" customFormat="1" ht="22.5" customHeight="1">
      <c r="A296" s="141"/>
      <c r="B296" s="74"/>
      <c r="C296" s="74"/>
      <c r="D296" s="74"/>
      <c r="E296" s="120"/>
      <c r="F296" s="365">
        <v>20000000</v>
      </c>
      <c r="G296" s="367" t="s">
        <v>770</v>
      </c>
      <c r="H296" s="185" t="s">
        <v>653</v>
      </c>
    </row>
    <row r="297" spans="1:8" s="312" customFormat="1" ht="22.5" customHeight="1">
      <c r="A297" s="141"/>
      <c r="B297" s="74"/>
      <c r="C297" s="74"/>
      <c r="D297" s="74"/>
      <c r="E297" s="120"/>
      <c r="F297" s="365">
        <v>3500000</v>
      </c>
      <c r="G297" s="367" t="s">
        <v>771</v>
      </c>
      <c r="H297" s="185" t="s">
        <v>653</v>
      </c>
    </row>
    <row r="298" spans="1:8" s="2" customFormat="1" ht="22.5" customHeight="1">
      <c r="A298" s="141"/>
      <c r="B298" s="74"/>
      <c r="C298" s="74"/>
      <c r="D298" s="507" t="s">
        <v>224</v>
      </c>
      <c r="E298" s="508"/>
      <c r="F298" s="152">
        <f>SUM(F299:F299)</f>
        <v>0</v>
      </c>
      <c r="G298" s="80"/>
      <c r="H298" s="387"/>
    </row>
    <row r="299" spans="1:8" s="2" customFormat="1" ht="22.5" customHeight="1">
      <c r="A299" s="141"/>
      <c r="B299" s="74"/>
      <c r="C299" s="74"/>
      <c r="D299" s="74"/>
      <c r="E299" s="139" t="s">
        <v>392</v>
      </c>
      <c r="F299" s="153">
        <v>0</v>
      </c>
      <c r="G299" s="140"/>
      <c r="H299" s="388"/>
    </row>
    <row r="300" spans="1:8" s="2" customFormat="1" ht="22.5" customHeight="1">
      <c r="A300" s="141"/>
      <c r="B300" s="74"/>
      <c r="C300" s="507" t="s">
        <v>225</v>
      </c>
      <c r="D300" s="509"/>
      <c r="E300" s="508"/>
      <c r="F300" s="152">
        <f>SUM(F301,F304)</f>
        <v>726700000</v>
      </c>
      <c r="G300" s="80"/>
      <c r="H300" s="387"/>
    </row>
    <row r="301" spans="1:8" s="2" customFormat="1" ht="22.5" customHeight="1">
      <c r="A301" s="141"/>
      <c r="B301" s="74"/>
      <c r="C301" s="74"/>
      <c r="D301" s="507" t="s">
        <v>226</v>
      </c>
      <c r="E301" s="508"/>
      <c r="F301" s="152">
        <f>SUM(F302:F303)</f>
        <v>67200000</v>
      </c>
      <c r="G301" s="80"/>
      <c r="H301" s="387"/>
    </row>
    <row r="302" spans="1:8" s="2" customFormat="1" ht="22.5" customHeight="1">
      <c r="A302" s="141"/>
      <c r="B302" s="74"/>
      <c r="C302" s="74"/>
      <c r="D302" s="74"/>
      <c r="E302" s="73" t="s">
        <v>393</v>
      </c>
      <c r="F302" s="152">
        <v>2000000</v>
      </c>
      <c r="G302" s="80" t="s">
        <v>537</v>
      </c>
      <c r="H302" s="387" t="s">
        <v>580</v>
      </c>
    </row>
    <row r="303" spans="1:8" s="312" customFormat="1" ht="22.5" customHeight="1">
      <c r="A303" s="141"/>
      <c r="B303" s="74"/>
      <c r="C303" s="74"/>
      <c r="D303" s="74"/>
      <c r="E303" s="119"/>
      <c r="F303" s="369">
        <v>65200000</v>
      </c>
      <c r="G303" s="367" t="s">
        <v>772</v>
      </c>
      <c r="H303" s="185" t="s">
        <v>653</v>
      </c>
    </row>
    <row r="304" spans="1:8" s="2" customFormat="1" ht="22.5" customHeight="1">
      <c r="A304" s="141"/>
      <c r="B304" s="74"/>
      <c r="C304" s="74"/>
      <c r="D304" s="507" t="s">
        <v>227</v>
      </c>
      <c r="E304" s="508"/>
      <c r="F304" s="152">
        <f>SUM(F305:F313)</f>
        <v>659500000</v>
      </c>
      <c r="G304" s="80"/>
      <c r="H304" s="387"/>
    </row>
    <row r="305" spans="1:8" s="2" customFormat="1" ht="22.5" customHeight="1">
      <c r="A305" s="141"/>
      <c r="B305" s="74"/>
      <c r="C305" s="74"/>
      <c r="D305" s="74"/>
      <c r="E305" s="73" t="s">
        <v>477</v>
      </c>
      <c r="F305" s="152">
        <v>180000000</v>
      </c>
      <c r="G305" s="80" t="s">
        <v>541</v>
      </c>
      <c r="H305" s="387" t="s">
        <v>580</v>
      </c>
    </row>
    <row r="306" spans="1:8" s="39" customFormat="1" ht="22.5" customHeight="1">
      <c r="A306" s="141"/>
      <c r="B306" s="74"/>
      <c r="C306" s="74"/>
      <c r="D306" s="74"/>
      <c r="E306" s="117"/>
      <c r="F306" s="152">
        <v>250000000</v>
      </c>
      <c r="G306" s="80" t="s">
        <v>538</v>
      </c>
      <c r="H306" s="387" t="s">
        <v>580</v>
      </c>
    </row>
    <row r="307" spans="1:8" s="39" customFormat="1" ht="22.5" customHeight="1">
      <c r="A307" s="141"/>
      <c r="B307" s="74"/>
      <c r="C307" s="74"/>
      <c r="D307" s="74"/>
      <c r="E307" s="120"/>
      <c r="F307" s="152">
        <v>55000000</v>
      </c>
      <c r="G307" s="80" t="s">
        <v>542</v>
      </c>
      <c r="H307" s="387" t="s">
        <v>580</v>
      </c>
    </row>
    <row r="308" spans="1:8" s="39" customFormat="1" ht="22.5" customHeight="1">
      <c r="A308" s="141"/>
      <c r="B308" s="74"/>
      <c r="C308" s="74"/>
      <c r="D308" s="74"/>
      <c r="E308" s="120"/>
      <c r="F308" s="152">
        <v>60000000</v>
      </c>
      <c r="G308" s="80" t="s">
        <v>539</v>
      </c>
      <c r="H308" s="387" t="s">
        <v>580</v>
      </c>
    </row>
    <row r="309" spans="1:8" s="312" customFormat="1" ht="22.5" customHeight="1">
      <c r="A309" s="141"/>
      <c r="B309" s="74"/>
      <c r="C309" s="74"/>
      <c r="D309" s="74"/>
      <c r="E309" s="120"/>
      <c r="F309" s="152">
        <v>5000000</v>
      </c>
      <c r="G309" s="80" t="s">
        <v>540</v>
      </c>
      <c r="H309" s="387" t="s">
        <v>580</v>
      </c>
    </row>
    <row r="310" spans="1:8" s="312" customFormat="1" ht="22.5" customHeight="1">
      <c r="A310" s="141"/>
      <c r="B310" s="74"/>
      <c r="C310" s="74"/>
      <c r="D310" s="74"/>
      <c r="E310" s="120"/>
      <c r="F310" s="370">
        <v>25000000</v>
      </c>
      <c r="G310" s="367" t="s">
        <v>773</v>
      </c>
      <c r="H310" s="185" t="s">
        <v>653</v>
      </c>
    </row>
    <row r="311" spans="1:8" s="312" customFormat="1" ht="22.5" customHeight="1">
      <c r="A311" s="141"/>
      <c r="B311" s="74"/>
      <c r="C311" s="74"/>
      <c r="D311" s="74"/>
      <c r="E311" s="120"/>
      <c r="F311" s="370">
        <v>47000000</v>
      </c>
      <c r="G311" s="367" t="s">
        <v>774</v>
      </c>
      <c r="H311" s="185" t="s">
        <v>653</v>
      </c>
    </row>
    <row r="312" spans="1:8" s="312" customFormat="1" ht="22.5" customHeight="1">
      <c r="A312" s="141"/>
      <c r="B312" s="74"/>
      <c r="C312" s="74"/>
      <c r="D312" s="74"/>
      <c r="E312" s="120"/>
      <c r="F312" s="370">
        <v>25000000</v>
      </c>
      <c r="G312" s="367" t="s">
        <v>775</v>
      </c>
      <c r="H312" s="185" t="s">
        <v>653</v>
      </c>
    </row>
    <row r="313" spans="1:8" s="312" customFormat="1" ht="22.5" customHeight="1">
      <c r="A313" s="141"/>
      <c r="B313" s="74"/>
      <c r="C313" s="74"/>
      <c r="D313" s="74"/>
      <c r="E313" s="120"/>
      <c r="F313" s="370">
        <v>12500000</v>
      </c>
      <c r="G313" s="367" t="s">
        <v>776</v>
      </c>
      <c r="H313" s="185" t="s">
        <v>653</v>
      </c>
    </row>
    <row r="314" spans="1:8" s="2" customFormat="1" ht="22.5" customHeight="1">
      <c r="A314" s="141"/>
      <c r="B314" s="74"/>
      <c r="C314" s="507" t="s">
        <v>228</v>
      </c>
      <c r="D314" s="509"/>
      <c r="E314" s="508"/>
      <c r="F314" s="152">
        <f>SUM(F315)</f>
        <v>456530000</v>
      </c>
      <c r="G314" s="80"/>
      <c r="H314" s="387"/>
    </row>
    <row r="315" spans="1:8" s="2" customFormat="1" ht="22.5" customHeight="1">
      <c r="A315" s="141"/>
      <c r="B315" s="74"/>
      <c r="C315" s="74"/>
      <c r="D315" s="507" t="s">
        <v>228</v>
      </c>
      <c r="E315" s="508"/>
      <c r="F315" s="152">
        <f>SUM(F316:F378)</f>
        <v>456530000</v>
      </c>
      <c r="G315" s="80"/>
      <c r="H315" s="387"/>
    </row>
    <row r="316" spans="1:8" s="2" customFormat="1" ht="22.5" customHeight="1">
      <c r="A316" s="141"/>
      <c r="B316" s="74"/>
      <c r="C316" s="74"/>
      <c r="D316" s="74"/>
      <c r="E316" s="73" t="s">
        <v>394</v>
      </c>
      <c r="F316" s="152">
        <v>15000000</v>
      </c>
      <c r="G316" s="145" t="s">
        <v>436</v>
      </c>
      <c r="H316" s="387" t="s">
        <v>580</v>
      </c>
    </row>
    <row r="317" spans="1:8" s="39" customFormat="1" ht="22.5" customHeight="1">
      <c r="A317" s="141"/>
      <c r="B317" s="74"/>
      <c r="C317" s="74"/>
      <c r="D317" s="74"/>
      <c r="E317" s="117"/>
      <c r="F317" s="152">
        <v>20000000</v>
      </c>
      <c r="G317" s="145" t="s">
        <v>478</v>
      </c>
      <c r="H317" s="387" t="s">
        <v>580</v>
      </c>
    </row>
    <row r="318" spans="1:8" s="39" customFormat="1" ht="22.5" customHeight="1">
      <c r="A318" s="141"/>
      <c r="B318" s="74"/>
      <c r="C318" s="74"/>
      <c r="D318" s="74"/>
      <c r="E318" s="120"/>
      <c r="F318" s="152">
        <v>6000000</v>
      </c>
      <c r="G318" s="145" t="s">
        <v>550</v>
      </c>
      <c r="H318" s="387" t="s">
        <v>580</v>
      </c>
    </row>
    <row r="319" spans="1:8" s="39" customFormat="1" ht="22.5" customHeight="1">
      <c r="A319" s="141"/>
      <c r="B319" s="74"/>
      <c r="C319" s="74"/>
      <c r="D319" s="74"/>
      <c r="E319" s="120"/>
      <c r="F319" s="152">
        <v>17000000</v>
      </c>
      <c r="G319" s="145" t="s">
        <v>551</v>
      </c>
      <c r="H319" s="387" t="s">
        <v>580</v>
      </c>
    </row>
    <row r="320" spans="1:8" s="39" customFormat="1" ht="22.5" customHeight="1">
      <c r="A320" s="141"/>
      <c r="B320" s="74"/>
      <c r="C320" s="74"/>
      <c r="D320" s="74"/>
      <c r="E320" s="120"/>
      <c r="F320" s="152">
        <v>500000</v>
      </c>
      <c r="G320" s="145" t="s">
        <v>408</v>
      </c>
      <c r="H320" s="387" t="s">
        <v>580</v>
      </c>
    </row>
    <row r="321" spans="1:8" s="39" customFormat="1" ht="22.5" customHeight="1">
      <c r="A321" s="141"/>
      <c r="B321" s="74"/>
      <c r="C321" s="74"/>
      <c r="D321" s="74"/>
      <c r="E321" s="120"/>
      <c r="F321" s="152">
        <v>6800000</v>
      </c>
      <c r="G321" s="145" t="s">
        <v>552</v>
      </c>
      <c r="H321" s="387" t="s">
        <v>580</v>
      </c>
    </row>
    <row r="322" spans="1:8" s="39" customFormat="1" ht="22.5" customHeight="1">
      <c r="A322" s="141"/>
      <c r="B322" s="74"/>
      <c r="C322" s="74"/>
      <c r="D322" s="74"/>
      <c r="E322" s="120"/>
      <c r="F322" s="152">
        <v>10000000</v>
      </c>
      <c r="G322" s="145" t="s">
        <v>553</v>
      </c>
      <c r="H322" s="387" t="s">
        <v>580</v>
      </c>
    </row>
    <row r="323" spans="1:8" s="39" customFormat="1" ht="22.5" customHeight="1">
      <c r="A323" s="141"/>
      <c r="B323" s="74"/>
      <c r="C323" s="74"/>
      <c r="D323" s="74"/>
      <c r="E323" s="120"/>
      <c r="F323" s="152">
        <v>3600000</v>
      </c>
      <c r="G323" s="145" t="s">
        <v>543</v>
      </c>
      <c r="H323" s="387" t="s">
        <v>580</v>
      </c>
    </row>
    <row r="324" spans="1:8" s="39" customFormat="1" ht="22.5" customHeight="1">
      <c r="A324" s="141"/>
      <c r="B324" s="74"/>
      <c r="C324" s="74"/>
      <c r="D324" s="74"/>
      <c r="E324" s="120"/>
      <c r="F324" s="152">
        <v>36000000</v>
      </c>
      <c r="G324" s="145" t="s">
        <v>544</v>
      </c>
      <c r="H324" s="387" t="s">
        <v>580</v>
      </c>
    </row>
    <row r="325" spans="1:8" s="39" customFormat="1" ht="22.5" customHeight="1">
      <c r="A325" s="141"/>
      <c r="B325" s="74"/>
      <c r="C325" s="74"/>
      <c r="D325" s="74"/>
      <c r="E325" s="120"/>
      <c r="F325" s="153">
        <v>1500000</v>
      </c>
      <c r="G325" s="167" t="s">
        <v>554</v>
      </c>
      <c r="H325" s="387" t="s">
        <v>580</v>
      </c>
    </row>
    <row r="326" spans="1:8" s="39" customFormat="1" ht="22.5" customHeight="1">
      <c r="A326" s="141"/>
      <c r="B326" s="74"/>
      <c r="C326" s="74"/>
      <c r="D326" s="74"/>
      <c r="E326" s="120"/>
      <c r="F326" s="152">
        <v>1200000</v>
      </c>
      <c r="G326" s="145" t="s">
        <v>545</v>
      </c>
      <c r="H326" s="387" t="s">
        <v>580</v>
      </c>
    </row>
    <row r="327" spans="1:8" s="39" customFormat="1" ht="22.5" customHeight="1">
      <c r="A327" s="141"/>
      <c r="B327" s="74"/>
      <c r="C327" s="74"/>
      <c r="D327" s="74"/>
      <c r="E327" s="120"/>
      <c r="F327" s="152">
        <v>900000</v>
      </c>
      <c r="G327" s="145" t="s">
        <v>546</v>
      </c>
      <c r="H327" s="387" t="s">
        <v>580</v>
      </c>
    </row>
    <row r="328" spans="1:8" s="39" customFormat="1" ht="22.5" customHeight="1">
      <c r="A328" s="141"/>
      <c r="B328" s="74"/>
      <c r="C328" s="74"/>
      <c r="D328" s="74"/>
      <c r="E328" s="120"/>
      <c r="F328" s="152">
        <v>15000000</v>
      </c>
      <c r="G328" s="145" t="s">
        <v>547</v>
      </c>
      <c r="H328" s="387" t="s">
        <v>580</v>
      </c>
    </row>
    <row r="329" spans="1:8" s="39" customFormat="1" ht="22.5" customHeight="1">
      <c r="A329" s="141"/>
      <c r="B329" s="74"/>
      <c r="C329" s="74"/>
      <c r="D329" s="74"/>
      <c r="E329" s="120"/>
      <c r="F329" s="152">
        <v>9000000</v>
      </c>
      <c r="G329" s="145" t="s">
        <v>555</v>
      </c>
      <c r="H329" s="387" t="s">
        <v>580</v>
      </c>
    </row>
    <row r="330" spans="1:8" s="39" customFormat="1" ht="22.5" customHeight="1">
      <c r="A330" s="141"/>
      <c r="B330" s="74"/>
      <c r="C330" s="74"/>
      <c r="D330" s="74"/>
      <c r="E330" s="120"/>
      <c r="F330" s="152">
        <v>24000000</v>
      </c>
      <c r="G330" s="145" t="s">
        <v>556</v>
      </c>
      <c r="H330" s="387" t="s">
        <v>580</v>
      </c>
    </row>
    <row r="331" spans="1:8" s="39" customFormat="1" ht="22.5" customHeight="1">
      <c r="A331" s="141"/>
      <c r="B331" s="74"/>
      <c r="C331" s="74"/>
      <c r="D331" s="74"/>
      <c r="E331" s="120"/>
      <c r="F331" s="152">
        <v>720000</v>
      </c>
      <c r="G331" s="145" t="s">
        <v>548</v>
      </c>
      <c r="H331" s="387" t="s">
        <v>580</v>
      </c>
    </row>
    <row r="332" spans="1:8" s="39" customFormat="1" ht="22.5" customHeight="1">
      <c r="A332" s="141"/>
      <c r="B332" s="74"/>
      <c r="C332" s="74"/>
      <c r="D332" s="74"/>
      <c r="E332" s="120"/>
      <c r="F332" s="152">
        <v>1000000</v>
      </c>
      <c r="G332" s="145" t="s">
        <v>557</v>
      </c>
      <c r="H332" s="387" t="s">
        <v>580</v>
      </c>
    </row>
    <row r="333" spans="1:8" s="39" customFormat="1" ht="22.5" customHeight="1">
      <c r="A333" s="141"/>
      <c r="B333" s="74"/>
      <c r="C333" s="74"/>
      <c r="D333" s="74"/>
      <c r="E333" s="120"/>
      <c r="F333" s="152">
        <v>25920000</v>
      </c>
      <c r="G333" s="145" t="s">
        <v>549</v>
      </c>
      <c r="H333" s="387" t="s">
        <v>580</v>
      </c>
    </row>
    <row r="334" spans="1:8" s="39" customFormat="1" ht="22.5" customHeight="1">
      <c r="A334" s="141"/>
      <c r="B334" s="74"/>
      <c r="C334" s="74"/>
      <c r="D334" s="74"/>
      <c r="E334" s="120"/>
      <c r="F334" s="152">
        <v>6120000</v>
      </c>
      <c r="G334" s="145" t="s">
        <v>558</v>
      </c>
      <c r="H334" s="387" t="s">
        <v>580</v>
      </c>
    </row>
    <row r="335" spans="1:8" s="39" customFormat="1" ht="22.5" customHeight="1">
      <c r="A335" s="141"/>
      <c r="B335" s="74"/>
      <c r="C335" s="74"/>
      <c r="D335" s="74"/>
      <c r="E335" s="120"/>
      <c r="F335" s="152">
        <v>15000000</v>
      </c>
      <c r="G335" s="145" t="s">
        <v>559</v>
      </c>
      <c r="H335" s="387" t="s">
        <v>580</v>
      </c>
    </row>
    <row r="336" spans="1:8" s="39" customFormat="1" ht="22.5" customHeight="1">
      <c r="A336" s="141"/>
      <c r="B336" s="74"/>
      <c r="C336" s="74"/>
      <c r="D336" s="74"/>
      <c r="E336" s="120"/>
      <c r="F336" s="152">
        <v>1200000</v>
      </c>
      <c r="G336" s="145" t="s">
        <v>560</v>
      </c>
      <c r="H336" s="387" t="s">
        <v>580</v>
      </c>
    </row>
    <row r="337" spans="1:8" s="39" customFormat="1" ht="22.5" customHeight="1">
      <c r="A337" s="141"/>
      <c r="B337" s="74"/>
      <c r="C337" s="74"/>
      <c r="D337" s="74"/>
      <c r="E337" s="120"/>
      <c r="F337" s="152">
        <v>5000000</v>
      </c>
      <c r="G337" s="145" t="s">
        <v>561</v>
      </c>
      <c r="H337" s="387" t="s">
        <v>580</v>
      </c>
    </row>
    <row r="338" spans="1:8" s="39" customFormat="1" ht="22.5" customHeight="1">
      <c r="A338" s="141"/>
      <c r="B338" s="74"/>
      <c r="C338" s="74"/>
      <c r="D338" s="74"/>
      <c r="E338" s="120"/>
      <c r="F338" s="153">
        <v>1000000</v>
      </c>
      <c r="G338" s="167" t="s">
        <v>562</v>
      </c>
      <c r="H338" s="388" t="s">
        <v>580</v>
      </c>
    </row>
    <row r="339" spans="1:8" s="39" customFormat="1" ht="22.5" customHeight="1">
      <c r="A339" s="141"/>
      <c r="B339" s="74"/>
      <c r="C339" s="74"/>
      <c r="D339" s="74"/>
      <c r="E339" s="120"/>
      <c r="F339" s="152">
        <v>6000000</v>
      </c>
      <c r="G339" s="145" t="s">
        <v>563</v>
      </c>
      <c r="H339" s="387" t="s">
        <v>580</v>
      </c>
    </row>
    <row r="340" spans="1:8" s="39" customFormat="1" ht="22.5" customHeight="1">
      <c r="A340" s="141"/>
      <c r="B340" s="74"/>
      <c r="C340" s="74"/>
      <c r="D340" s="74"/>
      <c r="E340" s="120"/>
      <c r="F340" s="152">
        <v>2000000</v>
      </c>
      <c r="G340" s="145" t="s">
        <v>564</v>
      </c>
      <c r="H340" s="387" t="s">
        <v>580</v>
      </c>
    </row>
    <row r="341" spans="1:8" s="39" customFormat="1" ht="22.5" customHeight="1">
      <c r="A341" s="141"/>
      <c r="B341" s="74"/>
      <c r="C341" s="74"/>
      <c r="D341" s="74"/>
      <c r="E341" s="120"/>
      <c r="F341" s="152">
        <v>1000000</v>
      </c>
      <c r="G341" s="145" t="s">
        <v>565</v>
      </c>
      <c r="H341" s="387" t="s">
        <v>580</v>
      </c>
    </row>
    <row r="342" spans="1:8" s="39" customFormat="1" ht="22.5" customHeight="1">
      <c r="A342" s="141"/>
      <c r="B342" s="74"/>
      <c r="C342" s="74"/>
      <c r="D342" s="74"/>
      <c r="E342" s="120"/>
      <c r="F342" s="152">
        <v>1000000</v>
      </c>
      <c r="G342" s="145" t="s">
        <v>566</v>
      </c>
      <c r="H342" s="387" t="s">
        <v>580</v>
      </c>
    </row>
    <row r="343" spans="1:8" s="39" customFormat="1" ht="22.5" customHeight="1">
      <c r="A343" s="141"/>
      <c r="B343" s="74"/>
      <c r="C343" s="74"/>
      <c r="D343" s="74"/>
      <c r="E343" s="120"/>
      <c r="F343" s="152">
        <v>1000000</v>
      </c>
      <c r="G343" s="145" t="s">
        <v>567</v>
      </c>
      <c r="H343" s="387" t="s">
        <v>580</v>
      </c>
    </row>
    <row r="344" spans="1:8" s="39" customFormat="1" ht="22.5" customHeight="1">
      <c r="A344" s="141"/>
      <c r="B344" s="74"/>
      <c r="C344" s="74"/>
      <c r="D344" s="74"/>
      <c r="E344" s="120"/>
      <c r="F344" s="152">
        <v>4000000</v>
      </c>
      <c r="G344" s="145" t="s">
        <v>568</v>
      </c>
      <c r="H344" s="387" t="s">
        <v>580</v>
      </c>
    </row>
    <row r="345" spans="1:8" s="39" customFormat="1" ht="22.5" customHeight="1">
      <c r="A345" s="141"/>
      <c r="B345" s="74"/>
      <c r="C345" s="74"/>
      <c r="D345" s="74"/>
      <c r="E345" s="120"/>
      <c r="F345" s="152">
        <v>10000000</v>
      </c>
      <c r="G345" s="145" t="s">
        <v>570</v>
      </c>
      <c r="H345" s="387" t="s">
        <v>580</v>
      </c>
    </row>
    <row r="346" spans="1:8" s="39" customFormat="1" ht="22.5" customHeight="1">
      <c r="A346" s="141"/>
      <c r="B346" s="74"/>
      <c r="C346" s="74"/>
      <c r="D346" s="74"/>
      <c r="E346" s="120"/>
      <c r="F346" s="152">
        <v>5000000</v>
      </c>
      <c r="G346" s="145" t="s">
        <v>569</v>
      </c>
      <c r="H346" s="387" t="s">
        <v>580</v>
      </c>
    </row>
    <row r="347" spans="1:8" s="39" customFormat="1" ht="22.5" customHeight="1">
      <c r="A347" s="141"/>
      <c r="B347" s="74"/>
      <c r="C347" s="74"/>
      <c r="D347" s="74"/>
      <c r="E347" s="120"/>
      <c r="F347" s="152">
        <v>7000000</v>
      </c>
      <c r="G347" s="145" t="s">
        <v>571</v>
      </c>
      <c r="H347" s="387" t="s">
        <v>580</v>
      </c>
    </row>
    <row r="348" spans="1:8" s="312" customFormat="1" ht="22.5" customHeight="1">
      <c r="A348" s="141"/>
      <c r="B348" s="74"/>
      <c r="C348" s="74"/>
      <c r="D348" s="74"/>
      <c r="E348" s="120"/>
      <c r="F348" s="152">
        <v>10000000</v>
      </c>
      <c r="G348" s="146" t="s">
        <v>572</v>
      </c>
      <c r="H348" s="387" t="s">
        <v>580</v>
      </c>
    </row>
    <row r="349" spans="1:8" s="312" customFormat="1" ht="22.5" customHeight="1">
      <c r="A349" s="141"/>
      <c r="B349" s="74"/>
      <c r="C349" s="74"/>
      <c r="D349" s="74"/>
      <c r="E349" s="120"/>
      <c r="F349" s="371">
        <v>5040000</v>
      </c>
      <c r="G349" s="367" t="s">
        <v>777</v>
      </c>
      <c r="H349" s="185" t="s">
        <v>653</v>
      </c>
    </row>
    <row r="350" spans="1:8" s="312" customFormat="1" ht="22.5" customHeight="1">
      <c r="A350" s="141"/>
      <c r="B350" s="74"/>
      <c r="C350" s="74"/>
      <c r="D350" s="74"/>
      <c r="E350" s="120"/>
      <c r="F350" s="371">
        <v>30000000</v>
      </c>
      <c r="G350" s="367" t="s">
        <v>778</v>
      </c>
      <c r="H350" s="185" t="s">
        <v>653</v>
      </c>
    </row>
    <row r="351" spans="1:8" s="312" customFormat="1" ht="22.5" customHeight="1">
      <c r="A351" s="141"/>
      <c r="B351" s="74"/>
      <c r="C351" s="74"/>
      <c r="D351" s="74"/>
      <c r="E351" s="120"/>
      <c r="F351" s="371">
        <v>2800000</v>
      </c>
      <c r="G351" s="367" t="s">
        <v>779</v>
      </c>
      <c r="H351" s="185" t="s">
        <v>653</v>
      </c>
    </row>
    <row r="352" spans="1:8" s="312" customFormat="1" ht="22.5" customHeight="1">
      <c r="A352" s="141"/>
      <c r="B352" s="74"/>
      <c r="C352" s="74"/>
      <c r="D352" s="74"/>
      <c r="E352" s="120"/>
      <c r="F352" s="371">
        <v>10000000</v>
      </c>
      <c r="G352" s="367" t="s">
        <v>780</v>
      </c>
      <c r="H352" s="185" t="s">
        <v>653</v>
      </c>
    </row>
    <row r="353" spans="1:8" s="312" customFormat="1" ht="22.5" customHeight="1">
      <c r="A353" s="141"/>
      <c r="B353" s="74"/>
      <c r="C353" s="74"/>
      <c r="D353" s="74"/>
      <c r="E353" s="120"/>
      <c r="F353" s="371">
        <v>10000000</v>
      </c>
      <c r="G353" s="367" t="s">
        <v>781</v>
      </c>
      <c r="H353" s="185" t="s">
        <v>653</v>
      </c>
    </row>
    <row r="354" spans="1:8" s="312" customFormat="1" ht="22.5" customHeight="1">
      <c r="A354" s="141"/>
      <c r="B354" s="74"/>
      <c r="C354" s="74"/>
      <c r="D354" s="74"/>
      <c r="E354" s="120"/>
      <c r="F354" s="371">
        <v>1800000</v>
      </c>
      <c r="G354" s="367" t="s">
        <v>782</v>
      </c>
      <c r="H354" s="185" t="s">
        <v>653</v>
      </c>
    </row>
    <row r="355" spans="1:8" s="312" customFormat="1" ht="22.5" customHeight="1">
      <c r="A355" s="141"/>
      <c r="B355" s="74"/>
      <c r="C355" s="74"/>
      <c r="D355" s="74"/>
      <c r="E355" s="120"/>
      <c r="F355" s="371">
        <v>7000000</v>
      </c>
      <c r="G355" s="373" t="s">
        <v>783</v>
      </c>
      <c r="H355" s="185" t="s">
        <v>653</v>
      </c>
    </row>
    <row r="356" spans="1:8" s="312" customFormat="1" ht="22.5" customHeight="1">
      <c r="A356" s="141"/>
      <c r="B356" s="74"/>
      <c r="C356" s="74"/>
      <c r="D356" s="74"/>
      <c r="E356" s="120"/>
      <c r="F356" s="372">
        <v>2040000</v>
      </c>
      <c r="G356" s="374" t="s">
        <v>784</v>
      </c>
      <c r="H356" s="185" t="s">
        <v>653</v>
      </c>
    </row>
    <row r="357" spans="1:8" s="312" customFormat="1" ht="22.5" customHeight="1">
      <c r="A357" s="141"/>
      <c r="B357" s="74"/>
      <c r="C357" s="74"/>
      <c r="D357" s="74"/>
      <c r="E357" s="120"/>
      <c r="F357" s="371">
        <v>5250000</v>
      </c>
      <c r="G357" s="373" t="s">
        <v>785</v>
      </c>
      <c r="H357" s="185" t="s">
        <v>653</v>
      </c>
    </row>
    <row r="358" spans="1:8" s="312" customFormat="1" ht="22.5" customHeight="1">
      <c r="A358" s="141"/>
      <c r="B358" s="74"/>
      <c r="C358" s="74"/>
      <c r="D358" s="74"/>
      <c r="E358" s="120"/>
      <c r="F358" s="371">
        <v>2000000</v>
      </c>
      <c r="G358" s="373" t="s">
        <v>786</v>
      </c>
      <c r="H358" s="185" t="s">
        <v>653</v>
      </c>
    </row>
    <row r="359" spans="1:8" s="312" customFormat="1" ht="22.5" customHeight="1">
      <c r="A359" s="141"/>
      <c r="B359" s="74"/>
      <c r="C359" s="74"/>
      <c r="D359" s="74"/>
      <c r="E359" s="120"/>
      <c r="F359" s="371">
        <v>3000000</v>
      </c>
      <c r="G359" s="373" t="s">
        <v>787</v>
      </c>
      <c r="H359" s="185" t="s">
        <v>653</v>
      </c>
    </row>
    <row r="360" spans="1:8" s="312" customFormat="1" ht="22.5" customHeight="1">
      <c r="A360" s="141"/>
      <c r="B360" s="74"/>
      <c r="C360" s="74"/>
      <c r="D360" s="74"/>
      <c r="E360" s="120"/>
      <c r="F360" s="371">
        <v>5000000</v>
      </c>
      <c r="G360" s="373" t="s">
        <v>788</v>
      </c>
      <c r="H360" s="185" t="s">
        <v>653</v>
      </c>
    </row>
    <row r="361" spans="1:8" s="312" customFormat="1" ht="22.5" customHeight="1">
      <c r="A361" s="141"/>
      <c r="B361" s="74"/>
      <c r="C361" s="74"/>
      <c r="D361" s="74"/>
      <c r="E361" s="120"/>
      <c r="F361" s="371">
        <v>2500000</v>
      </c>
      <c r="G361" s="373" t="s">
        <v>789</v>
      </c>
      <c r="H361" s="185" t="s">
        <v>653</v>
      </c>
    </row>
    <row r="362" spans="1:8" s="312" customFormat="1" ht="22.5" customHeight="1">
      <c r="A362" s="141"/>
      <c r="B362" s="74"/>
      <c r="C362" s="74"/>
      <c r="D362" s="74"/>
      <c r="E362" s="120"/>
      <c r="F362" s="371">
        <v>14400000</v>
      </c>
      <c r="G362" s="373" t="s">
        <v>790</v>
      </c>
      <c r="H362" s="185" t="s">
        <v>653</v>
      </c>
    </row>
    <row r="363" spans="1:8" s="312" customFormat="1" ht="22.5" customHeight="1">
      <c r="A363" s="141"/>
      <c r="B363" s="74"/>
      <c r="C363" s="74"/>
      <c r="D363" s="74"/>
      <c r="E363" s="120"/>
      <c r="F363" s="371">
        <v>4000000</v>
      </c>
      <c r="G363" s="373" t="s">
        <v>791</v>
      </c>
      <c r="H363" s="185" t="s">
        <v>653</v>
      </c>
    </row>
    <row r="364" spans="1:8" s="312" customFormat="1" ht="22.5" customHeight="1">
      <c r="A364" s="141"/>
      <c r="B364" s="74"/>
      <c r="C364" s="74"/>
      <c r="D364" s="74"/>
      <c r="E364" s="120"/>
      <c r="F364" s="371">
        <v>2160000</v>
      </c>
      <c r="G364" s="373" t="s">
        <v>792</v>
      </c>
      <c r="H364" s="185" t="s">
        <v>653</v>
      </c>
    </row>
    <row r="365" spans="1:8" s="312" customFormat="1" ht="22.5" customHeight="1">
      <c r="A365" s="141"/>
      <c r="B365" s="74"/>
      <c r="C365" s="74"/>
      <c r="D365" s="74"/>
      <c r="E365" s="120"/>
      <c r="F365" s="371">
        <v>1500000</v>
      </c>
      <c r="G365" s="373" t="s">
        <v>793</v>
      </c>
      <c r="H365" s="185" t="s">
        <v>653</v>
      </c>
    </row>
    <row r="366" spans="1:8" s="312" customFormat="1" ht="22.5" customHeight="1">
      <c r="A366" s="141"/>
      <c r="B366" s="74"/>
      <c r="C366" s="74"/>
      <c r="D366" s="74"/>
      <c r="E366" s="120"/>
      <c r="F366" s="371">
        <v>12600000</v>
      </c>
      <c r="G366" s="373" t="s">
        <v>794</v>
      </c>
      <c r="H366" s="185" t="s">
        <v>653</v>
      </c>
    </row>
    <row r="367" spans="1:8" s="312" customFormat="1" ht="22.5" customHeight="1">
      <c r="A367" s="141"/>
      <c r="B367" s="74"/>
      <c r="C367" s="74"/>
      <c r="D367" s="74"/>
      <c r="E367" s="120"/>
      <c r="F367" s="371">
        <v>1080000</v>
      </c>
      <c r="G367" s="373" t="s">
        <v>795</v>
      </c>
      <c r="H367" s="185" t="s">
        <v>653</v>
      </c>
    </row>
    <row r="368" spans="1:8" s="312" customFormat="1" ht="22.5" customHeight="1">
      <c r="A368" s="141"/>
      <c r="B368" s="74"/>
      <c r="C368" s="74"/>
      <c r="D368" s="74"/>
      <c r="E368" s="120"/>
      <c r="F368" s="372">
        <v>660000</v>
      </c>
      <c r="G368" s="374" t="s">
        <v>796</v>
      </c>
      <c r="H368" s="185" t="s">
        <v>653</v>
      </c>
    </row>
    <row r="369" spans="1:8" s="312" customFormat="1" ht="22.5" customHeight="1">
      <c r="A369" s="141"/>
      <c r="B369" s="74"/>
      <c r="C369" s="74"/>
      <c r="D369" s="74"/>
      <c r="E369" s="120"/>
      <c r="F369" s="371">
        <v>2400000</v>
      </c>
      <c r="G369" s="373" t="s">
        <v>797</v>
      </c>
      <c r="H369" s="185" t="s">
        <v>653</v>
      </c>
    </row>
    <row r="370" spans="1:8" s="312" customFormat="1" ht="22.5" customHeight="1">
      <c r="A370" s="141"/>
      <c r="B370" s="74"/>
      <c r="C370" s="74"/>
      <c r="D370" s="74"/>
      <c r="E370" s="120"/>
      <c r="F370" s="371">
        <v>66000</v>
      </c>
      <c r="G370" s="373" t="s">
        <v>798</v>
      </c>
      <c r="H370" s="185" t="s">
        <v>653</v>
      </c>
    </row>
    <row r="371" spans="1:8" s="312" customFormat="1" ht="22.5" customHeight="1">
      <c r="A371" s="141"/>
      <c r="B371" s="74"/>
      <c r="C371" s="74"/>
      <c r="D371" s="74"/>
      <c r="E371" s="120"/>
      <c r="F371" s="371">
        <v>12000000</v>
      </c>
      <c r="G371" s="373" t="s">
        <v>799</v>
      </c>
      <c r="H371" s="185" t="s">
        <v>653</v>
      </c>
    </row>
    <row r="372" spans="1:8" s="312" customFormat="1" ht="22.5" customHeight="1">
      <c r="A372" s="141"/>
      <c r="B372" s="74"/>
      <c r="C372" s="74"/>
      <c r="D372" s="74"/>
      <c r="E372" s="120"/>
      <c r="F372" s="371">
        <v>20000000</v>
      </c>
      <c r="G372" s="373" t="s">
        <v>800</v>
      </c>
      <c r="H372" s="185" t="s">
        <v>653</v>
      </c>
    </row>
    <row r="373" spans="1:8" s="312" customFormat="1" ht="22.5" customHeight="1">
      <c r="A373" s="141"/>
      <c r="B373" s="74"/>
      <c r="C373" s="74"/>
      <c r="D373" s="74"/>
      <c r="E373" s="120"/>
      <c r="F373" s="372">
        <v>660000</v>
      </c>
      <c r="G373" s="374" t="s">
        <v>801</v>
      </c>
      <c r="H373" s="185" t="s">
        <v>653</v>
      </c>
    </row>
    <row r="374" spans="1:8" s="312" customFormat="1" ht="22.5" customHeight="1">
      <c r="A374" s="141"/>
      <c r="B374" s="74"/>
      <c r="C374" s="74"/>
      <c r="D374" s="74"/>
      <c r="E374" s="120"/>
      <c r="F374" s="372">
        <v>264000</v>
      </c>
      <c r="G374" s="374" t="s">
        <v>802</v>
      </c>
      <c r="H374" s="185" t="s">
        <v>653</v>
      </c>
    </row>
    <row r="375" spans="1:8" s="312" customFormat="1" ht="22.5" customHeight="1">
      <c r="A375" s="141"/>
      <c r="B375" s="74"/>
      <c r="C375" s="74"/>
      <c r="D375" s="74"/>
      <c r="E375" s="120"/>
      <c r="F375" s="371">
        <v>1650000</v>
      </c>
      <c r="G375" s="373" t="s">
        <v>803</v>
      </c>
      <c r="H375" s="185" t="s">
        <v>653</v>
      </c>
    </row>
    <row r="376" spans="1:8" s="312" customFormat="1" ht="22.5" customHeight="1">
      <c r="A376" s="141"/>
      <c r="B376" s="74"/>
      <c r="C376" s="74"/>
      <c r="D376" s="74"/>
      <c r="E376" s="120"/>
      <c r="F376" s="371">
        <v>4000000</v>
      </c>
      <c r="G376" s="373" t="s">
        <v>804</v>
      </c>
      <c r="H376" s="185" t="s">
        <v>653</v>
      </c>
    </row>
    <row r="377" spans="1:8" s="312" customFormat="1" ht="22.5" customHeight="1">
      <c r="A377" s="141"/>
      <c r="B377" s="74"/>
      <c r="C377" s="74"/>
      <c r="D377" s="74"/>
      <c r="E377" s="120"/>
      <c r="F377" s="371">
        <v>6000000</v>
      </c>
      <c r="G377" s="373" t="s">
        <v>805</v>
      </c>
      <c r="H377" s="185" t="s">
        <v>653</v>
      </c>
    </row>
    <row r="378" spans="1:8" s="312" customFormat="1" ht="22.5" customHeight="1">
      <c r="A378" s="141"/>
      <c r="B378" s="74"/>
      <c r="C378" s="74"/>
      <c r="D378" s="74"/>
      <c r="E378" s="120"/>
      <c r="F378" s="371">
        <v>17200000</v>
      </c>
      <c r="G378" s="373" t="s">
        <v>806</v>
      </c>
      <c r="H378" s="185" t="s">
        <v>653</v>
      </c>
    </row>
    <row r="379" spans="1:8" s="2" customFormat="1" ht="22.5" customHeight="1">
      <c r="A379" s="141"/>
      <c r="B379" s="510" t="s">
        <v>229</v>
      </c>
      <c r="C379" s="511"/>
      <c r="D379" s="511"/>
      <c r="E379" s="512"/>
      <c r="F379" s="152">
        <f>SUM(F380)</f>
        <v>1575352000</v>
      </c>
      <c r="G379" s="80"/>
      <c r="H379" s="387"/>
    </row>
    <row r="380" spans="1:8" s="2" customFormat="1" ht="22.5" customHeight="1">
      <c r="A380" s="141"/>
      <c r="B380" s="74"/>
      <c r="C380" s="507" t="s">
        <v>229</v>
      </c>
      <c r="D380" s="509"/>
      <c r="E380" s="508"/>
      <c r="F380" s="152">
        <f>SUM(F381,F391)</f>
        <v>1575352000</v>
      </c>
      <c r="G380" s="80"/>
      <c r="H380" s="387"/>
    </row>
    <row r="381" spans="1:8" s="2" customFormat="1" ht="22.5" customHeight="1">
      <c r="A381" s="141"/>
      <c r="B381" s="74"/>
      <c r="C381" s="74"/>
      <c r="D381" s="507" t="s">
        <v>194</v>
      </c>
      <c r="E381" s="508"/>
      <c r="F381" s="152">
        <f>SUM(F382:F390)</f>
        <v>331400000</v>
      </c>
      <c r="G381" s="80"/>
      <c r="H381" s="387"/>
    </row>
    <row r="382" spans="1:8" s="2" customFormat="1" ht="22.5" customHeight="1">
      <c r="A382" s="141"/>
      <c r="B382" s="74"/>
      <c r="C382" s="74"/>
      <c r="D382" s="74"/>
      <c r="E382" s="73" t="s">
        <v>301</v>
      </c>
      <c r="F382" s="375">
        <v>12000000</v>
      </c>
      <c r="G382" s="376" t="s">
        <v>807</v>
      </c>
      <c r="H382" s="185" t="s">
        <v>653</v>
      </c>
    </row>
    <row r="383" spans="1:8" s="406" customFormat="1" ht="22.5" customHeight="1">
      <c r="A383" s="141"/>
      <c r="B383" s="74"/>
      <c r="C383" s="74"/>
      <c r="D383" s="74"/>
      <c r="E383" s="119"/>
      <c r="F383" s="152">
        <v>35000000</v>
      </c>
      <c r="G383" s="80" t="s">
        <v>844</v>
      </c>
      <c r="H383" s="185" t="s">
        <v>596</v>
      </c>
    </row>
    <row r="384" spans="1:8" s="2" customFormat="1" ht="22.5" customHeight="1">
      <c r="A384" s="141"/>
      <c r="B384" s="74"/>
      <c r="C384" s="74"/>
      <c r="D384" s="74"/>
      <c r="E384" s="73" t="s">
        <v>302</v>
      </c>
      <c r="F384" s="377">
        <v>15600000</v>
      </c>
      <c r="G384" s="378" t="s">
        <v>808</v>
      </c>
      <c r="H384" s="185" t="s">
        <v>653</v>
      </c>
    </row>
    <row r="385" spans="1:8" s="406" customFormat="1" ht="22.5" customHeight="1">
      <c r="A385" s="141"/>
      <c r="B385" s="74"/>
      <c r="C385" s="74"/>
      <c r="D385" s="74"/>
      <c r="E385" s="117"/>
      <c r="F385" s="403">
        <v>72780000</v>
      </c>
      <c r="G385" s="404" t="s">
        <v>809</v>
      </c>
      <c r="H385" s="185" t="s">
        <v>653</v>
      </c>
    </row>
    <row r="386" spans="1:8" s="420" customFormat="1" ht="22.5" customHeight="1">
      <c r="A386" s="141"/>
      <c r="B386" s="74"/>
      <c r="C386" s="74"/>
      <c r="D386" s="74"/>
      <c r="E386" s="120"/>
      <c r="F386" s="152">
        <v>107700000</v>
      </c>
      <c r="G386" s="80" t="s">
        <v>845</v>
      </c>
      <c r="H386" s="185" t="s">
        <v>596</v>
      </c>
    </row>
    <row r="387" spans="1:8" s="420" customFormat="1" ht="22.5" customHeight="1">
      <c r="A387" s="141"/>
      <c r="B387" s="74"/>
      <c r="C387" s="74"/>
      <c r="D387" s="74"/>
      <c r="E387" s="120"/>
      <c r="F387" s="410">
        <v>48000000</v>
      </c>
      <c r="G387" s="80" t="s">
        <v>914</v>
      </c>
      <c r="H387" s="185" t="s">
        <v>903</v>
      </c>
    </row>
    <row r="388" spans="1:8" s="420" customFormat="1" ht="22.5" customHeight="1">
      <c r="A388" s="141"/>
      <c r="B388" s="74"/>
      <c r="C388" s="74"/>
      <c r="D388" s="74"/>
      <c r="E388" s="120"/>
      <c r="F388" s="410">
        <v>24000000</v>
      </c>
      <c r="G388" s="80" t="s">
        <v>915</v>
      </c>
      <c r="H388" s="185" t="s">
        <v>903</v>
      </c>
    </row>
    <row r="389" spans="1:8" s="420" customFormat="1" ht="22.5" customHeight="1">
      <c r="A389" s="141"/>
      <c r="B389" s="74"/>
      <c r="C389" s="74"/>
      <c r="D389" s="74"/>
      <c r="E389" s="120"/>
      <c r="F389" s="410">
        <v>4320000</v>
      </c>
      <c r="G389" s="80" t="s">
        <v>916</v>
      </c>
      <c r="H389" s="185" t="s">
        <v>903</v>
      </c>
    </row>
    <row r="390" spans="1:8" s="420" customFormat="1" ht="22.5" customHeight="1">
      <c r="A390" s="141"/>
      <c r="B390" s="74"/>
      <c r="C390" s="74"/>
      <c r="D390" s="74"/>
      <c r="E390" s="120"/>
      <c r="F390" s="410">
        <v>12000000</v>
      </c>
      <c r="G390" s="80" t="s">
        <v>917</v>
      </c>
      <c r="H390" s="185" t="s">
        <v>903</v>
      </c>
    </row>
    <row r="391" spans="1:8" s="2" customFormat="1" ht="22.5" customHeight="1">
      <c r="A391" s="141"/>
      <c r="B391" s="74"/>
      <c r="C391" s="74"/>
      <c r="D391" s="507" t="s">
        <v>230</v>
      </c>
      <c r="E391" s="508"/>
      <c r="F391" s="152">
        <f>SUM(F392:F466)</f>
        <v>1243952000</v>
      </c>
      <c r="G391" s="80"/>
      <c r="H391" s="387"/>
    </row>
    <row r="392" spans="1:8" s="2" customFormat="1" ht="22.5" customHeight="1">
      <c r="A392" s="141"/>
      <c r="B392" s="74"/>
      <c r="C392" s="74"/>
      <c r="D392" s="74"/>
      <c r="E392" s="73" t="s">
        <v>303</v>
      </c>
      <c r="F392" s="379">
        <v>1338000</v>
      </c>
      <c r="G392" s="339" t="s">
        <v>810</v>
      </c>
      <c r="H392" s="185" t="s">
        <v>653</v>
      </c>
    </row>
    <row r="393" spans="1:8" s="312" customFormat="1" ht="22.5" customHeight="1">
      <c r="A393" s="141"/>
      <c r="B393" s="74"/>
      <c r="C393" s="74"/>
      <c r="D393" s="74"/>
      <c r="E393" s="117"/>
      <c r="F393" s="379">
        <v>180000</v>
      </c>
      <c r="G393" s="339" t="s">
        <v>811</v>
      </c>
      <c r="H393" s="185" t="s">
        <v>653</v>
      </c>
    </row>
    <row r="394" spans="1:8" s="312" customFormat="1" ht="22.5" customHeight="1">
      <c r="A394" s="141"/>
      <c r="B394" s="74"/>
      <c r="C394" s="74"/>
      <c r="D394" s="74"/>
      <c r="E394" s="120"/>
      <c r="F394" s="379">
        <v>3600000</v>
      </c>
      <c r="G394" s="339" t="s">
        <v>812</v>
      </c>
      <c r="H394" s="185" t="s">
        <v>653</v>
      </c>
    </row>
    <row r="395" spans="1:8" s="312" customFormat="1" ht="22.5" customHeight="1">
      <c r="A395" s="141"/>
      <c r="B395" s="74"/>
      <c r="C395" s="74"/>
      <c r="D395" s="74"/>
      <c r="E395" s="120"/>
      <c r="F395" s="380">
        <v>8400000</v>
      </c>
      <c r="G395" s="339" t="s">
        <v>813</v>
      </c>
      <c r="H395" s="185" t="s">
        <v>653</v>
      </c>
    </row>
    <row r="396" spans="1:8" s="312" customFormat="1" ht="22.5" customHeight="1">
      <c r="A396" s="141"/>
      <c r="B396" s="74"/>
      <c r="C396" s="74"/>
      <c r="D396" s="74"/>
      <c r="E396" s="120"/>
      <c r="F396" s="379">
        <v>500000</v>
      </c>
      <c r="G396" s="339" t="s">
        <v>814</v>
      </c>
      <c r="H396" s="185" t="s">
        <v>653</v>
      </c>
    </row>
    <row r="397" spans="1:8" s="312" customFormat="1" ht="22.5" customHeight="1">
      <c r="A397" s="141"/>
      <c r="B397" s="74"/>
      <c r="C397" s="74"/>
      <c r="D397" s="74"/>
      <c r="E397" s="120"/>
      <c r="F397" s="379">
        <v>500000</v>
      </c>
      <c r="G397" s="339" t="s">
        <v>815</v>
      </c>
      <c r="H397" s="185" t="s">
        <v>653</v>
      </c>
    </row>
    <row r="398" spans="1:8" s="312" customFormat="1" ht="22.5" customHeight="1">
      <c r="A398" s="141"/>
      <c r="B398" s="74"/>
      <c r="C398" s="74"/>
      <c r="D398" s="74"/>
      <c r="E398" s="120"/>
      <c r="F398" s="381">
        <v>20000000</v>
      </c>
      <c r="G398" s="339" t="s">
        <v>816</v>
      </c>
      <c r="H398" s="185" t="s">
        <v>653</v>
      </c>
    </row>
    <row r="399" spans="1:8" s="312" customFormat="1" ht="22.5" customHeight="1">
      <c r="A399" s="141"/>
      <c r="B399" s="74"/>
      <c r="C399" s="74"/>
      <c r="D399" s="74"/>
      <c r="E399" s="120"/>
      <c r="F399" s="379">
        <v>10000000</v>
      </c>
      <c r="G399" s="339" t="s">
        <v>817</v>
      </c>
      <c r="H399" s="185" t="s">
        <v>653</v>
      </c>
    </row>
    <row r="400" spans="1:8" s="407" customFormat="1" ht="22.5" customHeight="1">
      <c r="A400" s="141"/>
      <c r="B400" s="74"/>
      <c r="C400" s="74"/>
      <c r="D400" s="74"/>
      <c r="E400" s="120"/>
      <c r="F400" s="168">
        <v>4800000</v>
      </c>
      <c r="G400" s="166" t="s">
        <v>846</v>
      </c>
      <c r="H400" s="185" t="s">
        <v>596</v>
      </c>
    </row>
    <row r="401" spans="1:8" s="407" customFormat="1" ht="22.5" customHeight="1">
      <c r="A401" s="141"/>
      <c r="B401" s="74"/>
      <c r="C401" s="74"/>
      <c r="D401" s="74"/>
      <c r="E401" s="120"/>
      <c r="F401" s="152">
        <v>4800000</v>
      </c>
      <c r="G401" s="80" t="s">
        <v>847</v>
      </c>
      <c r="H401" s="185" t="s">
        <v>596</v>
      </c>
    </row>
    <row r="402" spans="1:8" s="407" customFormat="1" ht="22.5" customHeight="1">
      <c r="A402" s="141"/>
      <c r="B402" s="74"/>
      <c r="C402" s="74"/>
      <c r="D402" s="74"/>
      <c r="E402" s="120"/>
      <c r="F402" s="168">
        <v>1000000</v>
      </c>
      <c r="G402" s="166" t="s">
        <v>848</v>
      </c>
      <c r="H402" s="185" t="s">
        <v>596</v>
      </c>
    </row>
    <row r="403" spans="1:8" s="407" customFormat="1" ht="22.5" customHeight="1">
      <c r="A403" s="141"/>
      <c r="B403" s="74"/>
      <c r="C403" s="74"/>
      <c r="D403" s="74"/>
      <c r="E403" s="120"/>
      <c r="F403" s="168">
        <v>3000000</v>
      </c>
      <c r="G403" s="166" t="s">
        <v>849</v>
      </c>
      <c r="H403" s="185" t="s">
        <v>596</v>
      </c>
    </row>
    <row r="404" spans="1:8" s="407" customFormat="1" ht="22.5" customHeight="1">
      <c r="A404" s="141"/>
      <c r="B404" s="74"/>
      <c r="C404" s="74"/>
      <c r="D404" s="74"/>
      <c r="E404" s="120"/>
      <c r="F404" s="152">
        <v>5000000</v>
      </c>
      <c r="G404" s="80" t="s">
        <v>850</v>
      </c>
      <c r="H404" s="185" t="s">
        <v>596</v>
      </c>
    </row>
    <row r="405" spans="1:8" s="409" customFormat="1" ht="22.5" customHeight="1">
      <c r="A405" s="141"/>
      <c r="B405" s="74"/>
      <c r="C405" s="74"/>
      <c r="D405" s="74"/>
      <c r="E405" s="120"/>
      <c r="F405" s="410">
        <v>15840000</v>
      </c>
      <c r="G405" s="80" t="s">
        <v>854</v>
      </c>
      <c r="H405" s="390" t="s">
        <v>607</v>
      </c>
    </row>
    <row r="406" spans="1:8" s="409" customFormat="1" ht="22.5" customHeight="1">
      <c r="A406" s="141"/>
      <c r="B406" s="74"/>
      <c r="C406" s="74"/>
      <c r="D406" s="74"/>
      <c r="E406" s="120"/>
      <c r="F406" s="410">
        <v>91200000</v>
      </c>
      <c r="G406" s="80" t="s">
        <v>855</v>
      </c>
      <c r="H406" s="390" t="s">
        <v>607</v>
      </c>
    </row>
    <row r="407" spans="1:8" s="409" customFormat="1" ht="22.5" customHeight="1">
      <c r="A407" s="141"/>
      <c r="B407" s="74"/>
      <c r="C407" s="74"/>
      <c r="D407" s="74"/>
      <c r="E407" s="120"/>
      <c r="F407" s="410">
        <v>288000000</v>
      </c>
      <c r="G407" s="80" t="s">
        <v>856</v>
      </c>
      <c r="H407" s="390" t="s">
        <v>607</v>
      </c>
    </row>
    <row r="408" spans="1:8" s="409" customFormat="1" ht="22.5" customHeight="1">
      <c r="A408" s="141"/>
      <c r="B408" s="74"/>
      <c r="C408" s="74"/>
      <c r="D408" s="74"/>
      <c r="E408" s="120"/>
      <c r="F408" s="410">
        <v>50560000</v>
      </c>
      <c r="G408" s="80" t="s">
        <v>857</v>
      </c>
      <c r="H408" s="390" t="s">
        <v>607</v>
      </c>
    </row>
    <row r="409" spans="1:8" s="409" customFormat="1" ht="22.5" customHeight="1">
      <c r="A409" s="141"/>
      <c r="B409" s="74"/>
      <c r="C409" s="74"/>
      <c r="D409" s="74"/>
      <c r="E409" s="120"/>
      <c r="F409" s="412">
        <v>16800000</v>
      </c>
      <c r="G409" s="80" t="s">
        <v>858</v>
      </c>
      <c r="H409" s="390" t="s">
        <v>607</v>
      </c>
    </row>
    <row r="410" spans="1:8" s="409" customFormat="1" ht="22.5" customHeight="1">
      <c r="A410" s="141"/>
      <c r="B410" s="74"/>
      <c r="C410" s="74"/>
      <c r="D410" s="74"/>
      <c r="E410" s="120"/>
      <c r="F410" s="410">
        <v>5000000</v>
      </c>
      <c r="G410" s="80" t="s">
        <v>859</v>
      </c>
      <c r="H410" s="390" t="s">
        <v>607</v>
      </c>
    </row>
    <row r="411" spans="1:8" s="409" customFormat="1" ht="22.5" customHeight="1">
      <c r="A411" s="141"/>
      <c r="B411" s="74"/>
      <c r="C411" s="74"/>
      <c r="D411" s="74"/>
      <c r="E411" s="120"/>
      <c r="F411" s="410">
        <v>25000000</v>
      </c>
      <c r="G411" s="80" t="s">
        <v>860</v>
      </c>
      <c r="H411" s="390" t="s">
        <v>607</v>
      </c>
    </row>
    <row r="412" spans="1:8" s="409" customFormat="1" ht="22.5" customHeight="1">
      <c r="A412" s="141"/>
      <c r="B412" s="74"/>
      <c r="C412" s="74"/>
      <c r="D412" s="74"/>
      <c r="E412" s="120"/>
      <c r="F412" s="410">
        <v>20000000</v>
      </c>
      <c r="G412" s="80" t="s">
        <v>861</v>
      </c>
      <c r="H412" s="390" t="s">
        <v>607</v>
      </c>
    </row>
    <row r="413" spans="1:8" s="409" customFormat="1" ht="22.5" customHeight="1">
      <c r="A413" s="141"/>
      <c r="B413" s="74"/>
      <c r="C413" s="74"/>
      <c r="D413" s="74"/>
      <c r="E413" s="120"/>
      <c r="F413" s="410">
        <v>8500000</v>
      </c>
      <c r="G413" s="80" t="s">
        <v>862</v>
      </c>
      <c r="H413" s="390" t="s">
        <v>607</v>
      </c>
    </row>
    <row r="414" spans="1:8" s="409" customFormat="1" ht="22.5" customHeight="1">
      <c r="A414" s="141"/>
      <c r="B414" s="74"/>
      <c r="C414" s="74"/>
      <c r="D414" s="74"/>
      <c r="E414" s="120"/>
      <c r="F414" s="410">
        <v>1500000</v>
      </c>
      <c r="G414" s="80" t="s">
        <v>863</v>
      </c>
      <c r="H414" s="390" t="s">
        <v>607</v>
      </c>
    </row>
    <row r="415" spans="1:8" s="409" customFormat="1" ht="22.5" customHeight="1">
      <c r="A415" s="141"/>
      <c r="B415" s="74"/>
      <c r="C415" s="74"/>
      <c r="D415" s="74"/>
      <c r="E415" s="120"/>
      <c r="F415" s="410">
        <v>31600000</v>
      </c>
      <c r="G415" s="80" t="s">
        <v>864</v>
      </c>
      <c r="H415" s="390" t="s">
        <v>607</v>
      </c>
    </row>
    <row r="416" spans="1:8" s="409" customFormat="1" ht="22.5" customHeight="1">
      <c r="A416" s="141"/>
      <c r="B416" s="74"/>
      <c r="C416" s="74"/>
      <c r="D416" s="74"/>
      <c r="E416" s="120"/>
      <c r="F416" s="410">
        <v>7000000</v>
      </c>
      <c r="G416" s="80" t="s">
        <v>865</v>
      </c>
      <c r="H416" s="390" t="s">
        <v>607</v>
      </c>
    </row>
    <row r="417" spans="1:8" s="409" customFormat="1" ht="22.5" customHeight="1">
      <c r="A417" s="141"/>
      <c r="B417" s="74"/>
      <c r="C417" s="74"/>
      <c r="D417" s="74"/>
      <c r="E417" s="120"/>
      <c r="F417" s="410">
        <v>3000000</v>
      </c>
      <c r="G417" s="80" t="s">
        <v>866</v>
      </c>
      <c r="H417" s="390" t="s">
        <v>607</v>
      </c>
    </row>
    <row r="418" spans="1:8" s="409" customFormat="1" ht="22.5" customHeight="1">
      <c r="A418" s="141"/>
      <c r="B418" s="74"/>
      <c r="C418" s="74"/>
      <c r="D418" s="74"/>
      <c r="E418" s="120"/>
      <c r="F418" s="410">
        <v>294000000</v>
      </c>
      <c r="G418" s="80" t="s">
        <v>867</v>
      </c>
      <c r="H418" s="390" t="s">
        <v>607</v>
      </c>
    </row>
    <row r="419" spans="1:8" s="409" customFormat="1" ht="22.5" customHeight="1">
      <c r="A419" s="141"/>
      <c r="B419" s="74"/>
      <c r="C419" s="74"/>
      <c r="D419" s="74"/>
      <c r="E419" s="120"/>
      <c r="F419" s="410">
        <v>60000000</v>
      </c>
      <c r="G419" s="80" t="s">
        <v>868</v>
      </c>
      <c r="H419" s="390" t="s">
        <v>607</v>
      </c>
    </row>
    <row r="420" spans="1:8" s="409" customFormat="1" ht="22.5" customHeight="1">
      <c r="A420" s="141"/>
      <c r="B420" s="74"/>
      <c r="C420" s="74"/>
      <c r="D420" s="74"/>
      <c r="E420" s="120"/>
      <c r="F420" s="410">
        <v>18000000</v>
      </c>
      <c r="G420" s="80" t="s">
        <v>869</v>
      </c>
      <c r="H420" s="390" t="s">
        <v>607</v>
      </c>
    </row>
    <row r="421" spans="1:8" s="409" customFormat="1" ht="22.5" customHeight="1">
      <c r="A421" s="141"/>
      <c r="B421" s="74"/>
      <c r="C421" s="74"/>
      <c r="D421" s="74"/>
      <c r="E421" s="120"/>
      <c r="F421" s="410">
        <v>1700000</v>
      </c>
      <c r="G421" s="80" t="s">
        <v>870</v>
      </c>
      <c r="H421" s="390" t="s">
        <v>607</v>
      </c>
    </row>
    <row r="422" spans="1:8" s="409" customFormat="1" ht="22.5" customHeight="1">
      <c r="A422" s="141"/>
      <c r="B422" s="74"/>
      <c r="C422" s="74"/>
      <c r="D422" s="74"/>
      <c r="E422" s="120"/>
      <c r="F422" s="410">
        <v>30000000</v>
      </c>
      <c r="G422" s="80" t="s">
        <v>871</v>
      </c>
      <c r="H422" s="390" t="s">
        <v>607</v>
      </c>
    </row>
    <row r="423" spans="1:8" s="409" customFormat="1" ht="22.5" customHeight="1">
      <c r="A423" s="141"/>
      <c r="B423" s="74"/>
      <c r="C423" s="74"/>
      <c r="D423" s="74"/>
      <c r="E423" s="120"/>
      <c r="F423" s="410">
        <v>7500000</v>
      </c>
      <c r="G423" s="80" t="s">
        <v>872</v>
      </c>
      <c r="H423" s="390" t="s">
        <v>607</v>
      </c>
    </row>
    <row r="424" spans="1:8" s="409" customFormat="1" ht="22.5" customHeight="1">
      <c r="A424" s="141"/>
      <c r="B424" s="74"/>
      <c r="C424" s="74"/>
      <c r="D424" s="74"/>
      <c r="E424" s="120"/>
      <c r="F424" s="410">
        <v>5160000</v>
      </c>
      <c r="G424" s="80" t="s">
        <v>873</v>
      </c>
      <c r="H424" s="390" t="s">
        <v>607</v>
      </c>
    </row>
    <row r="425" spans="1:8" s="409" customFormat="1" ht="22.5" customHeight="1">
      <c r="A425" s="141"/>
      <c r="B425" s="74"/>
      <c r="C425" s="74"/>
      <c r="D425" s="74"/>
      <c r="E425" s="120"/>
      <c r="F425" s="410">
        <v>25000000</v>
      </c>
      <c r="G425" s="80" t="s">
        <v>874</v>
      </c>
      <c r="H425" s="390" t="s">
        <v>607</v>
      </c>
    </row>
    <row r="426" spans="1:8" s="409" customFormat="1" ht="22.5" customHeight="1">
      <c r="A426" s="141"/>
      <c r="B426" s="74"/>
      <c r="C426" s="74"/>
      <c r="D426" s="74"/>
      <c r="E426" s="120"/>
      <c r="F426" s="410">
        <v>1500000</v>
      </c>
      <c r="G426" s="411" t="s">
        <v>875</v>
      </c>
      <c r="H426" s="390" t="s">
        <v>607</v>
      </c>
    </row>
    <row r="427" spans="1:8" s="409" customFormat="1" ht="22.5" customHeight="1">
      <c r="A427" s="141"/>
      <c r="B427" s="74"/>
      <c r="C427" s="74"/>
      <c r="D427" s="74"/>
      <c r="E427" s="120"/>
      <c r="F427" s="410">
        <v>4000000</v>
      </c>
      <c r="G427" s="80" t="s">
        <v>876</v>
      </c>
      <c r="H427" s="390" t="s">
        <v>607</v>
      </c>
    </row>
    <row r="428" spans="1:8" s="409" customFormat="1" ht="22.5" customHeight="1">
      <c r="A428" s="141"/>
      <c r="B428" s="74"/>
      <c r="C428" s="74"/>
      <c r="D428" s="74"/>
      <c r="E428" s="120"/>
      <c r="F428" s="413">
        <v>600000</v>
      </c>
      <c r="G428" s="140" t="s">
        <v>877</v>
      </c>
      <c r="H428" s="390" t="s">
        <v>607</v>
      </c>
    </row>
    <row r="429" spans="1:8" s="409" customFormat="1" ht="22.5" customHeight="1">
      <c r="A429" s="141"/>
      <c r="B429" s="74"/>
      <c r="C429" s="74"/>
      <c r="D429" s="74"/>
      <c r="E429" s="120"/>
      <c r="F429" s="412">
        <v>500000</v>
      </c>
      <c r="G429" s="80" t="s">
        <v>878</v>
      </c>
      <c r="H429" s="390" t="s">
        <v>607</v>
      </c>
    </row>
    <row r="430" spans="1:8" s="409" customFormat="1" ht="22.5" customHeight="1">
      <c r="A430" s="141"/>
      <c r="B430" s="74"/>
      <c r="C430" s="74"/>
      <c r="D430" s="74"/>
      <c r="E430" s="120"/>
      <c r="F430" s="412">
        <v>1200000</v>
      </c>
      <c r="G430" s="80" t="s">
        <v>879</v>
      </c>
      <c r="H430" s="390" t="s">
        <v>607</v>
      </c>
    </row>
    <row r="431" spans="1:8" s="409" customFormat="1" ht="22.5" customHeight="1">
      <c r="A431" s="141"/>
      <c r="B431" s="74"/>
      <c r="C431" s="74"/>
      <c r="D431" s="74"/>
      <c r="E431" s="120"/>
      <c r="F431" s="410">
        <v>12000000</v>
      </c>
      <c r="G431" s="80" t="s">
        <v>880</v>
      </c>
      <c r="H431" s="390" t="s">
        <v>607</v>
      </c>
    </row>
    <row r="432" spans="1:8" s="409" customFormat="1" ht="22.5" customHeight="1">
      <c r="A432" s="141"/>
      <c r="B432" s="74"/>
      <c r="C432" s="74"/>
      <c r="D432" s="74"/>
      <c r="E432" s="120"/>
      <c r="F432" s="410">
        <v>220000</v>
      </c>
      <c r="G432" s="80" t="s">
        <v>885</v>
      </c>
      <c r="H432" s="390" t="s">
        <v>610</v>
      </c>
    </row>
    <row r="433" spans="1:8" s="409" customFormat="1" ht="22.5" customHeight="1">
      <c r="A433" s="141"/>
      <c r="B433" s="74"/>
      <c r="C433" s="74"/>
      <c r="D433" s="74"/>
      <c r="E433" s="120"/>
      <c r="F433" s="410">
        <v>3000000</v>
      </c>
      <c r="G433" s="80" t="s">
        <v>886</v>
      </c>
      <c r="H433" s="390" t="s">
        <v>610</v>
      </c>
    </row>
    <row r="434" spans="1:8" s="409" customFormat="1" ht="22.5" customHeight="1">
      <c r="A434" s="141"/>
      <c r="B434" s="74"/>
      <c r="C434" s="74"/>
      <c r="D434" s="74"/>
      <c r="E434" s="120"/>
      <c r="F434" s="410">
        <v>600000</v>
      </c>
      <c r="G434" s="80" t="s">
        <v>887</v>
      </c>
      <c r="H434" s="390" t="s">
        <v>610</v>
      </c>
    </row>
    <row r="435" spans="1:8" s="409" customFormat="1" ht="22.5" customHeight="1">
      <c r="A435" s="141"/>
      <c r="B435" s="74"/>
      <c r="C435" s="74"/>
      <c r="D435" s="74"/>
      <c r="E435" s="120"/>
      <c r="F435" s="410">
        <v>800000</v>
      </c>
      <c r="G435" s="80" t="s">
        <v>888</v>
      </c>
      <c r="H435" s="390" t="s">
        <v>610</v>
      </c>
    </row>
    <row r="436" spans="1:8" s="409" customFormat="1" ht="22.5" customHeight="1">
      <c r="A436" s="141"/>
      <c r="B436" s="74"/>
      <c r="C436" s="74"/>
      <c r="D436" s="74"/>
      <c r="E436" s="120"/>
      <c r="F436" s="410">
        <v>400000</v>
      </c>
      <c r="G436" s="80" t="s">
        <v>889</v>
      </c>
      <c r="H436" s="390" t="s">
        <v>610</v>
      </c>
    </row>
    <row r="437" spans="1:8" s="409" customFormat="1" ht="22.5" customHeight="1">
      <c r="A437" s="141"/>
      <c r="B437" s="74"/>
      <c r="C437" s="74"/>
      <c r="D437" s="74"/>
      <c r="E437" s="120"/>
      <c r="F437" s="410">
        <v>420000</v>
      </c>
      <c r="G437" s="80" t="s">
        <v>890</v>
      </c>
      <c r="H437" s="390" t="s">
        <v>610</v>
      </c>
    </row>
    <row r="438" spans="1:8" s="409" customFormat="1" ht="22.5" customHeight="1">
      <c r="A438" s="141"/>
      <c r="B438" s="74"/>
      <c r="C438" s="74"/>
      <c r="D438" s="74"/>
      <c r="E438" s="120"/>
      <c r="F438" s="410">
        <v>924000</v>
      </c>
      <c r="G438" s="80" t="s">
        <v>891</v>
      </c>
      <c r="H438" s="390" t="s">
        <v>610</v>
      </c>
    </row>
    <row r="439" spans="1:8" s="409" customFormat="1" ht="22.5" customHeight="1">
      <c r="A439" s="141"/>
      <c r="B439" s="74"/>
      <c r="C439" s="74"/>
      <c r="D439" s="74"/>
      <c r="E439" s="120"/>
      <c r="F439" s="410">
        <v>600000</v>
      </c>
      <c r="G439" s="80" t="s">
        <v>892</v>
      </c>
      <c r="H439" s="390" t="s">
        <v>610</v>
      </c>
    </row>
    <row r="440" spans="1:8" s="409" customFormat="1" ht="22.5" customHeight="1">
      <c r="A440" s="141"/>
      <c r="B440" s="74"/>
      <c r="C440" s="74"/>
      <c r="D440" s="74"/>
      <c r="E440" s="120"/>
      <c r="F440" s="410">
        <v>6000000</v>
      </c>
      <c r="G440" s="80" t="s">
        <v>893</v>
      </c>
      <c r="H440" s="390" t="s">
        <v>610</v>
      </c>
    </row>
    <row r="441" spans="1:8" s="409" customFormat="1" ht="22.5" customHeight="1">
      <c r="A441" s="141"/>
      <c r="B441" s="74"/>
      <c r="C441" s="74"/>
      <c r="D441" s="74"/>
      <c r="E441" s="120"/>
      <c r="F441" s="410">
        <v>36000</v>
      </c>
      <c r="G441" s="80" t="s">
        <v>894</v>
      </c>
      <c r="H441" s="390" t="s">
        <v>610</v>
      </c>
    </row>
    <row r="442" spans="1:8" s="409" customFormat="1" ht="22.5" customHeight="1">
      <c r="A442" s="141"/>
      <c r="B442" s="74"/>
      <c r="C442" s="74"/>
      <c r="D442" s="74"/>
      <c r="E442" s="120"/>
      <c r="F442" s="410">
        <v>2400000</v>
      </c>
      <c r="G442" s="80" t="s">
        <v>895</v>
      </c>
      <c r="H442" s="390" t="s">
        <v>610</v>
      </c>
    </row>
    <row r="443" spans="1:8" s="409" customFormat="1" ht="22.5" customHeight="1">
      <c r="A443" s="141"/>
      <c r="B443" s="74"/>
      <c r="C443" s="74"/>
      <c r="D443" s="74"/>
      <c r="E443" s="120"/>
      <c r="F443" s="412">
        <v>1000000</v>
      </c>
      <c r="G443" s="166" t="s">
        <v>896</v>
      </c>
      <c r="H443" s="398" t="s">
        <v>610</v>
      </c>
    </row>
    <row r="444" spans="1:8" s="2" customFormat="1" ht="22.5" customHeight="1">
      <c r="A444" s="141"/>
      <c r="B444" s="74"/>
      <c r="C444" s="74"/>
      <c r="D444" s="74"/>
      <c r="E444" s="73" t="s">
        <v>304</v>
      </c>
      <c r="F444" s="403">
        <v>1594000</v>
      </c>
      <c r="G444" s="339" t="s">
        <v>818</v>
      </c>
      <c r="H444" s="185" t="s">
        <v>653</v>
      </c>
    </row>
    <row r="445" spans="1:8" s="312" customFormat="1" ht="22.5" customHeight="1">
      <c r="A445" s="141"/>
      <c r="B445" s="74"/>
      <c r="C445" s="74"/>
      <c r="D445" s="74"/>
      <c r="E445" s="120"/>
      <c r="F445" s="382">
        <v>180000</v>
      </c>
      <c r="G445" s="383" t="s">
        <v>811</v>
      </c>
      <c r="H445" s="185" t="s">
        <v>653</v>
      </c>
    </row>
    <row r="446" spans="1:8" s="312" customFormat="1" ht="22.5" customHeight="1">
      <c r="A446" s="141"/>
      <c r="B446" s="74"/>
      <c r="C446" s="74"/>
      <c r="D446" s="74"/>
      <c r="E446" s="120"/>
      <c r="F446" s="382">
        <v>1000000</v>
      </c>
      <c r="G446" s="383" t="s">
        <v>819</v>
      </c>
      <c r="H446" s="185" t="s">
        <v>653</v>
      </c>
    </row>
    <row r="447" spans="1:8" s="312" customFormat="1" ht="22.5" customHeight="1">
      <c r="A447" s="141"/>
      <c r="B447" s="74"/>
      <c r="C447" s="74"/>
      <c r="D447" s="74"/>
      <c r="E447" s="120"/>
      <c r="F447" s="382">
        <v>2000000</v>
      </c>
      <c r="G447" s="383" t="s">
        <v>820</v>
      </c>
      <c r="H447" s="185" t="s">
        <v>653</v>
      </c>
    </row>
    <row r="448" spans="1:8" s="312" customFormat="1" ht="22.5" customHeight="1">
      <c r="A448" s="141"/>
      <c r="B448" s="74"/>
      <c r="C448" s="74"/>
      <c r="D448" s="74"/>
      <c r="E448" s="120"/>
      <c r="F448" s="382">
        <v>13400000</v>
      </c>
      <c r="G448" s="383" t="s">
        <v>821</v>
      </c>
      <c r="H448" s="185" t="s">
        <v>653</v>
      </c>
    </row>
    <row r="449" spans="1:8" s="419" customFormat="1" ht="22.5" customHeight="1">
      <c r="A449" s="141"/>
      <c r="B449" s="74"/>
      <c r="C449" s="74"/>
      <c r="D449" s="74"/>
      <c r="E449" s="120"/>
      <c r="F449" s="410">
        <v>23700000</v>
      </c>
      <c r="G449" s="80" t="s">
        <v>897</v>
      </c>
      <c r="H449" s="390" t="s">
        <v>610</v>
      </c>
    </row>
    <row r="450" spans="1:8" s="419" customFormat="1" ht="22.5" customHeight="1">
      <c r="A450" s="141"/>
      <c r="B450" s="74"/>
      <c r="C450" s="74"/>
      <c r="D450" s="74"/>
      <c r="E450" s="120"/>
      <c r="F450" s="410">
        <v>3240000</v>
      </c>
      <c r="G450" s="80" t="s">
        <v>898</v>
      </c>
      <c r="H450" s="390" t="s">
        <v>610</v>
      </c>
    </row>
    <row r="451" spans="1:8" s="419" customFormat="1" ht="22.5" customHeight="1">
      <c r="A451" s="141"/>
      <c r="B451" s="74"/>
      <c r="C451" s="74"/>
      <c r="D451" s="74"/>
      <c r="E451" s="120"/>
      <c r="F451" s="410">
        <v>1860000</v>
      </c>
      <c r="G451" s="80" t="s">
        <v>899</v>
      </c>
      <c r="H451" s="390" t="s">
        <v>610</v>
      </c>
    </row>
    <row r="452" spans="1:8" s="312" customFormat="1" ht="22.5" customHeight="1">
      <c r="A452" s="141"/>
      <c r="B452" s="74"/>
      <c r="C452" s="74"/>
      <c r="D452" s="74"/>
      <c r="E452" s="120"/>
      <c r="F452" s="410">
        <v>1200000</v>
      </c>
      <c r="G452" s="80" t="s">
        <v>900</v>
      </c>
      <c r="H452" s="390" t="s">
        <v>610</v>
      </c>
    </row>
    <row r="453" spans="1:8" s="312" customFormat="1" ht="22.5" customHeight="1">
      <c r="A453" s="141"/>
      <c r="B453" s="74"/>
      <c r="C453" s="74"/>
      <c r="D453" s="74"/>
      <c r="E453" s="120"/>
      <c r="F453" s="410">
        <v>3600000</v>
      </c>
      <c r="G453" s="80" t="s">
        <v>918</v>
      </c>
      <c r="H453" s="388" t="s">
        <v>903</v>
      </c>
    </row>
    <row r="454" spans="1:8" s="421" customFormat="1" ht="22.5" customHeight="1">
      <c r="A454" s="141"/>
      <c r="B454" s="74"/>
      <c r="C454" s="74"/>
      <c r="D454" s="74"/>
      <c r="E454" s="120"/>
      <c r="F454" s="410">
        <v>44000000</v>
      </c>
      <c r="G454" s="80" t="s">
        <v>919</v>
      </c>
      <c r="H454" s="388" t="s">
        <v>903</v>
      </c>
    </row>
    <row r="455" spans="1:8" s="421" customFormat="1" ht="22.5" customHeight="1">
      <c r="A455" s="141"/>
      <c r="B455" s="74"/>
      <c r="C455" s="74"/>
      <c r="D455" s="74"/>
      <c r="E455" s="120"/>
      <c r="F455" s="410">
        <v>3000000</v>
      </c>
      <c r="G455" s="423" t="s">
        <v>920</v>
      </c>
      <c r="H455" s="388" t="s">
        <v>903</v>
      </c>
    </row>
    <row r="456" spans="1:8" s="421" customFormat="1" ht="22.5" customHeight="1">
      <c r="A456" s="141"/>
      <c r="B456" s="74"/>
      <c r="C456" s="74"/>
      <c r="D456" s="74"/>
      <c r="E456" s="120"/>
      <c r="F456" s="410">
        <v>5000000</v>
      </c>
      <c r="G456" s="423" t="s">
        <v>921</v>
      </c>
      <c r="H456" s="388" t="s">
        <v>903</v>
      </c>
    </row>
    <row r="457" spans="1:8" s="421" customFormat="1" ht="22.5" customHeight="1">
      <c r="A457" s="141"/>
      <c r="B457" s="74"/>
      <c r="C457" s="74"/>
      <c r="D457" s="74"/>
      <c r="E457" s="120"/>
      <c r="F457" s="410">
        <v>6000000</v>
      </c>
      <c r="G457" s="423" t="s">
        <v>922</v>
      </c>
      <c r="H457" s="388" t="s">
        <v>903</v>
      </c>
    </row>
    <row r="458" spans="1:8" s="421" customFormat="1" ht="22.5" customHeight="1">
      <c r="A458" s="141"/>
      <c r="B458" s="74"/>
      <c r="C458" s="74"/>
      <c r="D458" s="74"/>
      <c r="E458" s="120"/>
      <c r="F458" s="410">
        <v>4500000</v>
      </c>
      <c r="G458" s="423" t="s">
        <v>923</v>
      </c>
      <c r="H458" s="388" t="s">
        <v>903</v>
      </c>
    </row>
    <row r="459" spans="1:8" s="421" customFormat="1" ht="22.5" customHeight="1">
      <c r="A459" s="141"/>
      <c r="B459" s="74"/>
      <c r="C459" s="74"/>
      <c r="D459" s="74"/>
      <c r="E459" s="120"/>
      <c r="F459" s="410">
        <v>900000</v>
      </c>
      <c r="G459" s="424" t="s">
        <v>924</v>
      </c>
      <c r="H459" s="388" t="s">
        <v>903</v>
      </c>
    </row>
    <row r="460" spans="1:8" s="421" customFormat="1" ht="22.5" customHeight="1">
      <c r="A460" s="141"/>
      <c r="B460" s="74"/>
      <c r="C460" s="74"/>
      <c r="D460" s="74"/>
      <c r="E460" s="120"/>
      <c r="F460" s="410">
        <v>1000000</v>
      </c>
      <c r="G460" s="80" t="s">
        <v>925</v>
      </c>
      <c r="H460" s="388" t="s">
        <v>903</v>
      </c>
    </row>
    <row r="461" spans="1:8" s="421" customFormat="1" ht="22.5" customHeight="1">
      <c r="A461" s="141"/>
      <c r="B461" s="74"/>
      <c r="C461" s="74"/>
      <c r="D461" s="74"/>
      <c r="E461" s="120"/>
      <c r="F461" s="410">
        <v>2000000</v>
      </c>
      <c r="G461" s="80" t="s">
        <v>926</v>
      </c>
      <c r="H461" s="388" t="s">
        <v>903</v>
      </c>
    </row>
    <row r="462" spans="1:8" s="421" customFormat="1" ht="22.5" customHeight="1">
      <c r="A462" s="141"/>
      <c r="B462" s="74"/>
      <c r="C462" s="74"/>
      <c r="D462" s="74"/>
      <c r="E462" s="120"/>
      <c r="F462" s="412">
        <v>2400000</v>
      </c>
      <c r="G462" s="166" t="s">
        <v>927</v>
      </c>
      <c r="H462" s="388" t="s">
        <v>903</v>
      </c>
    </row>
    <row r="463" spans="1:8" s="421" customFormat="1" ht="22.5" customHeight="1">
      <c r="A463" s="141"/>
      <c r="B463" s="74"/>
      <c r="C463" s="74"/>
      <c r="D463" s="74"/>
      <c r="E463" s="120"/>
      <c r="F463" s="410">
        <v>2500000</v>
      </c>
      <c r="G463" s="80" t="s">
        <v>928</v>
      </c>
      <c r="H463" s="388" t="s">
        <v>903</v>
      </c>
    </row>
    <row r="464" spans="1:8" s="421" customFormat="1" ht="22.5" customHeight="1">
      <c r="A464" s="141"/>
      <c r="B464" s="74"/>
      <c r="C464" s="74"/>
      <c r="D464" s="74"/>
      <c r="E464" s="120"/>
      <c r="F464" s="410">
        <v>8000000</v>
      </c>
      <c r="G464" s="80" t="s">
        <v>929</v>
      </c>
      <c r="H464" s="388" t="s">
        <v>903</v>
      </c>
    </row>
    <row r="465" spans="1:8" s="312" customFormat="1" ht="22.5" customHeight="1">
      <c r="A465" s="141"/>
      <c r="B465" s="74"/>
      <c r="C465" s="74"/>
      <c r="D465" s="74"/>
      <c r="E465" s="120"/>
      <c r="F465" s="410">
        <v>7200000</v>
      </c>
      <c r="G465" s="80" t="s">
        <v>930</v>
      </c>
      <c r="H465" s="388" t="s">
        <v>903</v>
      </c>
    </row>
    <row r="466" spans="1:8" s="312" customFormat="1" ht="22.5" customHeight="1">
      <c r="A466" s="141"/>
      <c r="B466" s="74"/>
      <c r="C466" s="74"/>
      <c r="D466" s="74"/>
      <c r="E466" s="120"/>
      <c r="F466" s="410">
        <v>1000000</v>
      </c>
      <c r="G466" s="80" t="s">
        <v>931</v>
      </c>
      <c r="H466" s="388" t="s">
        <v>903</v>
      </c>
    </row>
    <row r="467" spans="1:8" s="2" customFormat="1" ht="22.5" customHeight="1">
      <c r="A467" s="141"/>
      <c r="B467" s="510" t="s">
        <v>231</v>
      </c>
      <c r="C467" s="511"/>
      <c r="D467" s="511"/>
      <c r="E467" s="512"/>
      <c r="F467" s="152">
        <f>SUM(F468)</f>
        <v>842318000</v>
      </c>
      <c r="G467" s="80"/>
      <c r="H467" s="387"/>
    </row>
    <row r="468" spans="1:8" s="2" customFormat="1" ht="22.5" customHeight="1">
      <c r="A468" s="141"/>
      <c r="B468" s="74"/>
      <c r="C468" s="507" t="s">
        <v>231</v>
      </c>
      <c r="D468" s="509"/>
      <c r="E468" s="508"/>
      <c r="F468" s="152">
        <f>SUM(F469,F471)</f>
        <v>842318000</v>
      </c>
      <c r="G468" s="80"/>
      <c r="H468" s="387"/>
    </row>
    <row r="469" spans="1:8" s="2" customFormat="1" ht="22.5" customHeight="1">
      <c r="A469" s="141"/>
      <c r="B469" s="74"/>
      <c r="C469" s="74"/>
      <c r="D469" s="507" t="s">
        <v>232</v>
      </c>
      <c r="E469" s="508"/>
      <c r="F469" s="152">
        <f>SUM(F470)</f>
        <v>0</v>
      </c>
      <c r="G469" s="80"/>
      <c r="H469" s="387"/>
    </row>
    <row r="470" spans="1:8" s="2" customFormat="1" ht="22.5" customHeight="1">
      <c r="A470" s="141"/>
      <c r="B470" s="74"/>
      <c r="C470" s="74"/>
      <c r="D470" s="74"/>
      <c r="E470" s="73" t="s">
        <v>232</v>
      </c>
      <c r="F470" s="152">
        <v>0</v>
      </c>
      <c r="G470" s="80"/>
      <c r="H470" s="387"/>
    </row>
    <row r="471" spans="1:8" s="2" customFormat="1" ht="22.5" customHeight="1">
      <c r="A471" s="141"/>
      <c r="B471" s="74"/>
      <c r="C471" s="74"/>
      <c r="D471" s="507" t="s">
        <v>233</v>
      </c>
      <c r="E471" s="508"/>
      <c r="F471" s="152">
        <f>SUM(F472:F478)</f>
        <v>842318000</v>
      </c>
      <c r="G471" s="80"/>
      <c r="H471" s="387"/>
    </row>
    <row r="472" spans="1:8" s="2" customFormat="1" ht="22.5" customHeight="1">
      <c r="A472" s="141"/>
      <c r="B472" s="74"/>
      <c r="C472" s="74"/>
      <c r="D472" s="74"/>
      <c r="E472" s="73" t="s">
        <v>233</v>
      </c>
      <c r="F472" s="152">
        <v>120000000</v>
      </c>
      <c r="G472" s="80" t="s">
        <v>362</v>
      </c>
      <c r="H472" s="387" t="s">
        <v>824</v>
      </c>
    </row>
    <row r="473" spans="1:8" s="39" customFormat="1" ht="22.5" customHeight="1">
      <c r="A473" s="141"/>
      <c r="B473" s="74"/>
      <c r="C473" s="74"/>
      <c r="D473" s="74"/>
      <c r="E473" s="117"/>
      <c r="F473" s="152">
        <v>20000000</v>
      </c>
      <c r="G473" s="80" t="s">
        <v>480</v>
      </c>
      <c r="H473" s="387" t="s">
        <v>582</v>
      </c>
    </row>
    <row r="474" spans="1:8" s="39" customFormat="1" ht="22.5" customHeight="1">
      <c r="A474" s="141"/>
      <c r="B474" s="74"/>
      <c r="C474" s="74"/>
      <c r="D474" s="74"/>
      <c r="E474" s="120"/>
      <c r="F474" s="152">
        <v>600000000</v>
      </c>
      <c r="G474" s="80" t="s">
        <v>481</v>
      </c>
      <c r="H474" s="387" t="s">
        <v>825</v>
      </c>
    </row>
    <row r="475" spans="1:8" s="39" customFormat="1" ht="22.5" customHeight="1">
      <c r="A475" s="141"/>
      <c r="B475" s="74"/>
      <c r="C475" s="74"/>
      <c r="D475" s="74"/>
      <c r="E475" s="120"/>
      <c r="F475" s="152">
        <v>30000000</v>
      </c>
      <c r="G475" s="80" t="s">
        <v>482</v>
      </c>
      <c r="H475" s="387" t="s">
        <v>580</v>
      </c>
    </row>
    <row r="476" spans="1:8" s="312" customFormat="1" ht="22.5" customHeight="1">
      <c r="A476" s="141"/>
      <c r="B476" s="74"/>
      <c r="C476" s="74"/>
      <c r="D476" s="74"/>
      <c r="E476" s="120"/>
      <c r="F476" s="152">
        <v>62220000</v>
      </c>
      <c r="G476" s="80" t="s">
        <v>396</v>
      </c>
      <c r="H476" s="387" t="s">
        <v>580</v>
      </c>
    </row>
    <row r="477" spans="1:8" s="312" customFormat="1" ht="22.5" customHeight="1">
      <c r="A477" s="141"/>
      <c r="B477" s="74"/>
      <c r="C477" s="74"/>
      <c r="D477" s="74"/>
      <c r="E477" s="120"/>
      <c r="F477" s="384">
        <v>9810000</v>
      </c>
      <c r="G477" s="373" t="s">
        <v>822</v>
      </c>
      <c r="H477" s="185" t="s">
        <v>653</v>
      </c>
    </row>
    <row r="478" spans="1:8" s="312" customFormat="1" ht="22.5" customHeight="1">
      <c r="A478" s="141"/>
      <c r="B478" s="74"/>
      <c r="C478" s="74"/>
      <c r="D478" s="74"/>
      <c r="E478" s="120"/>
      <c r="F478" s="384">
        <v>288000</v>
      </c>
      <c r="G478" s="373" t="s">
        <v>823</v>
      </c>
      <c r="H478" s="185" t="s">
        <v>653</v>
      </c>
    </row>
    <row r="479" spans="1:8" s="2" customFormat="1" ht="22.5" customHeight="1">
      <c r="A479" s="141"/>
      <c r="B479" s="510" t="s">
        <v>234</v>
      </c>
      <c r="C479" s="511"/>
      <c r="D479" s="511"/>
      <c r="E479" s="512"/>
      <c r="F479" s="152">
        <f>SUM(F480)</f>
        <v>2112016000</v>
      </c>
      <c r="G479" s="80"/>
      <c r="H479" s="387"/>
    </row>
    <row r="480" spans="1:8" s="2" customFormat="1" ht="22.5" customHeight="1">
      <c r="A480" s="141"/>
      <c r="B480" s="74"/>
      <c r="C480" s="507" t="s">
        <v>234</v>
      </c>
      <c r="D480" s="509"/>
      <c r="E480" s="508"/>
      <c r="F480" s="152">
        <f>SUM(F481:F489)</f>
        <v>2112016000</v>
      </c>
      <c r="G480" s="80"/>
      <c r="H480" s="387"/>
    </row>
    <row r="481" spans="1:8" s="2" customFormat="1" ht="22.5" customHeight="1">
      <c r="A481" s="141"/>
      <c r="B481" s="74"/>
      <c r="C481" s="74"/>
      <c r="D481" s="74"/>
      <c r="E481" s="73" t="s">
        <v>234</v>
      </c>
      <c r="F481" s="152">
        <v>840000000</v>
      </c>
      <c r="G481" s="80" t="s">
        <v>441</v>
      </c>
      <c r="H481" s="387" t="s">
        <v>580</v>
      </c>
    </row>
    <row r="482" spans="1:8" s="39" customFormat="1" ht="22.5" customHeight="1">
      <c r="A482" s="141"/>
      <c r="B482" s="74"/>
      <c r="C482" s="74"/>
      <c r="D482" s="74"/>
      <c r="E482" s="117"/>
      <c r="F482" s="152">
        <v>420000000</v>
      </c>
      <c r="G482" s="80" t="s">
        <v>442</v>
      </c>
      <c r="H482" s="387" t="s">
        <v>580</v>
      </c>
    </row>
    <row r="483" spans="1:8" s="39" customFormat="1" ht="22.5" customHeight="1">
      <c r="A483" s="141"/>
      <c r="B483" s="74"/>
      <c r="C483" s="74"/>
      <c r="D483" s="74"/>
      <c r="E483" s="120"/>
      <c r="F483" s="152">
        <v>420000000</v>
      </c>
      <c r="G483" s="80" t="s">
        <v>443</v>
      </c>
      <c r="H483" s="387" t="s">
        <v>580</v>
      </c>
    </row>
    <row r="484" spans="1:8" s="39" customFormat="1" ht="22.5" customHeight="1">
      <c r="A484" s="141"/>
      <c r="B484" s="74"/>
      <c r="C484" s="74"/>
      <c r="D484" s="74"/>
      <c r="E484" s="120"/>
      <c r="F484" s="153">
        <v>50000000</v>
      </c>
      <c r="G484" s="140" t="s">
        <v>446</v>
      </c>
      <c r="H484" s="387" t="s">
        <v>580</v>
      </c>
    </row>
    <row r="485" spans="1:8" s="39" customFormat="1" ht="22.5" customHeight="1">
      <c r="A485" s="141"/>
      <c r="B485" s="74"/>
      <c r="C485" s="74"/>
      <c r="D485" s="74"/>
      <c r="E485" s="120"/>
      <c r="F485" s="152">
        <v>30000000</v>
      </c>
      <c r="G485" s="80" t="s">
        <v>444</v>
      </c>
      <c r="H485" s="387" t="s">
        <v>580</v>
      </c>
    </row>
    <row r="486" spans="1:8" s="312" customFormat="1" ht="22.5" customHeight="1">
      <c r="A486" s="141"/>
      <c r="B486" s="74"/>
      <c r="C486" s="74"/>
      <c r="D486" s="74"/>
      <c r="E486" s="120"/>
      <c r="F486" s="152">
        <v>10000000</v>
      </c>
      <c r="G486" s="80" t="s">
        <v>445</v>
      </c>
      <c r="H486" s="387" t="s">
        <v>580</v>
      </c>
    </row>
    <row r="487" spans="1:8" s="312" customFormat="1" ht="22.5" customHeight="1">
      <c r="A487" s="141"/>
      <c r="B487" s="74"/>
      <c r="C487" s="74"/>
      <c r="D487" s="74"/>
      <c r="E487" s="120"/>
      <c r="F487" s="399">
        <v>16800000</v>
      </c>
      <c r="G487" s="400" t="s">
        <v>826</v>
      </c>
      <c r="H487" s="185" t="s">
        <v>653</v>
      </c>
    </row>
    <row r="488" spans="1:8" s="312" customFormat="1" ht="22.5" customHeight="1">
      <c r="A488" s="141"/>
      <c r="B488" s="74"/>
      <c r="C488" s="74"/>
      <c r="D488" s="74"/>
      <c r="E488" s="120"/>
      <c r="F488" s="399">
        <v>225216000</v>
      </c>
      <c r="G488" s="400" t="s">
        <v>827</v>
      </c>
      <c r="H488" s="185" t="s">
        <v>653</v>
      </c>
    </row>
    <row r="489" spans="1:8" s="312" customFormat="1" ht="22.5" customHeight="1">
      <c r="A489" s="141"/>
      <c r="B489" s="74"/>
      <c r="C489" s="74"/>
      <c r="D489" s="74"/>
      <c r="E489" s="120"/>
      <c r="F489" s="399">
        <v>100000000</v>
      </c>
      <c r="G489" s="400" t="s">
        <v>828</v>
      </c>
      <c r="H489" s="185" t="s">
        <v>653</v>
      </c>
    </row>
    <row r="490" spans="1:8" s="2" customFormat="1" ht="22.5" customHeight="1">
      <c r="A490" s="141"/>
      <c r="B490" s="510" t="s">
        <v>106</v>
      </c>
      <c r="C490" s="511"/>
      <c r="D490" s="511"/>
      <c r="E490" s="512"/>
      <c r="F490" s="152">
        <f>SUM(F491,F511,F533)</f>
        <v>131030000</v>
      </c>
      <c r="G490" s="80"/>
      <c r="H490" s="387"/>
    </row>
    <row r="491" spans="1:8" s="2" customFormat="1" ht="22.5" customHeight="1">
      <c r="A491" s="141"/>
      <c r="B491" s="74"/>
      <c r="C491" s="507" t="s">
        <v>107</v>
      </c>
      <c r="D491" s="509"/>
      <c r="E491" s="508"/>
      <c r="F491" s="152">
        <f>SUM(F492,F494,F496,F498,F503,F505,F509)</f>
        <v>131030000</v>
      </c>
      <c r="G491" s="80"/>
      <c r="H491" s="387"/>
    </row>
    <row r="492" spans="1:8" s="2" customFormat="1" ht="22.5" customHeight="1">
      <c r="A492" s="141"/>
      <c r="B492" s="74"/>
      <c r="C492" s="74"/>
      <c r="D492" s="507" t="s">
        <v>341</v>
      </c>
      <c r="E492" s="508"/>
      <c r="F492" s="152">
        <f>SUM(F493)</f>
        <v>0</v>
      </c>
      <c r="G492" s="80"/>
      <c r="H492" s="387"/>
    </row>
    <row r="493" spans="1:8" s="2" customFormat="1" ht="22.5" customHeight="1">
      <c r="A493" s="141"/>
      <c r="B493" s="74"/>
      <c r="C493" s="74"/>
      <c r="D493" s="74"/>
      <c r="E493" s="73" t="s">
        <v>341</v>
      </c>
      <c r="F493" s="152">
        <v>0</v>
      </c>
      <c r="G493" s="80"/>
      <c r="H493" s="387"/>
    </row>
    <row r="494" spans="1:8" s="2" customFormat="1" ht="22.5" customHeight="1">
      <c r="A494" s="141"/>
      <c r="B494" s="74"/>
      <c r="C494" s="74"/>
      <c r="D494" s="507" t="s">
        <v>378</v>
      </c>
      <c r="E494" s="508"/>
      <c r="F494" s="152">
        <f>SUM(F495)</f>
        <v>0</v>
      </c>
      <c r="G494" s="80"/>
      <c r="H494" s="387"/>
    </row>
    <row r="495" spans="1:8" s="2" customFormat="1" ht="22.5" customHeight="1">
      <c r="A495" s="141"/>
      <c r="B495" s="74"/>
      <c r="C495" s="74"/>
      <c r="D495" s="74"/>
      <c r="E495" s="73" t="s">
        <v>378</v>
      </c>
      <c r="F495" s="152">
        <v>0</v>
      </c>
      <c r="G495" s="80"/>
      <c r="H495" s="387"/>
    </row>
    <row r="496" spans="1:8" s="2" customFormat="1" ht="22.5" customHeight="1">
      <c r="A496" s="141"/>
      <c r="B496" s="74"/>
      <c r="C496" s="74"/>
      <c r="D496" s="507" t="s">
        <v>379</v>
      </c>
      <c r="E496" s="508"/>
      <c r="F496" s="152">
        <f>SUM(F497)</f>
        <v>0</v>
      </c>
      <c r="G496" s="80"/>
      <c r="H496" s="387"/>
    </row>
    <row r="497" spans="1:8" s="2" customFormat="1" ht="22.5" customHeight="1">
      <c r="A497" s="141"/>
      <c r="B497" s="74"/>
      <c r="C497" s="74"/>
      <c r="D497" s="74"/>
      <c r="E497" s="73" t="s">
        <v>379</v>
      </c>
      <c r="F497" s="152">
        <v>0</v>
      </c>
      <c r="G497" s="80"/>
      <c r="H497" s="387"/>
    </row>
    <row r="498" spans="1:8" s="39" customFormat="1" ht="22.5" customHeight="1">
      <c r="A498" s="141"/>
      <c r="B498" s="74"/>
      <c r="C498" s="74"/>
      <c r="D498" s="507" t="s">
        <v>380</v>
      </c>
      <c r="E498" s="508"/>
      <c r="F498" s="152">
        <f>SUM(F499:F502)</f>
        <v>131030000</v>
      </c>
      <c r="G498" s="80"/>
      <c r="H498" s="387"/>
    </row>
    <row r="499" spans="1:8" s="39" customFormat="1" ht="22.5" customHeight="1">
      <c r="A499" s="141"/>
      <c r="B499" s="74"/>
      <c r="C499" s="74"/>
      <c r="D499" s="74"/>
      <c r="E499" s="73" t="s">
        <v>381</v>
      </c>
      <c r="F499" s="152">
        <v>120000000</v>
      </c>
      <c r="G499" s="80" t="s">
        <v>452</v>
      </c>
      <c r="H499" s="387" t="s">
        <v>582</v>
      </c>
    </row>
    <row r="500" spans="1:8" s="408" customFormat="1" ht="22.5" customHeight="1">
      <c r="A500" s="141"/>
      <c r="B500" s="74"/>
      <c r="C500" s="74"/>
      <c r="D500" s="74"/>
      <c r="E500" s="117"/>
      <c r="F500" s="403">
        <v>9000000</v>
      </c>
      <c r="G500" s="404" t="s">
        <v>851</v>
      </c>
      <c r="H500" s="387" t="s">
        <v>668</v>
      </c>
    </row>
    <row r="501" spans="1:8" s="408" customFormat="1" ht="22.5" customHeight="1">
      <c r="A501" s="141"/>
      <c r="B501" s="74"/>
      <c r="C501" s="74"/>
      <c r="D501" s="74"/>
      <c r="E501" s="120"/>
      <c r="F501" s="152">
        <v>30000</v>
      </c>
      <c r="G501" s="80" t="s">
        <v>852</v>
      </c>
      <c r="H501" s="185" t="s">
        <v>596</v>
      </c>
    </row>
    <row r="502" spans="1:8" s="408" customFormat="1" ht="22.5" customHeight="1">
      <c r="A502" s="141"/>
      <c r="B502" s="74"/>
      <c r="C502" s="74"/>
      <c r="D502" s="74"/>
      <c r="E502" s="120"/>
      <c r="F502" s="410">
        <v>2000000</v>
      </c>
      <c r="G502" s="80" t="s">
        <v>881</v>
      </c>
      <c r="H502" s="387" t="s">
        <v>607</v>
      </c>
    </row>
    <row r="503" spans="1:8" s="2" customFormat="1" ht="22.5" customHeight="1">
      <c r="A503" s="141"/>
      <c r="B503" s="74"/>
      <c r="C503" s="74"/>
      <c r="D503" s="507" t="s">
        <v>382</v>
      </c>
      <c r="E503" s="508"/>
      <c r="F503" s="153">
        <f>SUM(F504)</f>
        <v>0</v>
      </c>
      <c r="G503" s="140"/>
      <c r="H503" s="387"/>
    </row>
    <row r="504" spans="1:8" s="2" customFormat="1" ht="22.5" customHeight="1">
      <c r="A504" s="141"/>
      <c r="B504" s="74"/>
      <c r="C504" s="74"/>
      <c r="D504" s="74"/>
      <c r="E504" s="169" t="s">
        <v>382</v>
      </c>
      <c r="F504" s="168">
        <v>0</v>
      </c>
      <c r="G504" s="166"/>
      <c r="H504" s="389"/>
    </row>
    <row r="505" spans="1:8" s="2" customFormat="1" ht="22.5" customHeight="1">
      <c r="A505" s="141"/>
      <c r="B505" s="74"/>
      <c r="C505" s="74"/>
      <c r="D505" s="507" t="s">
        <v>383</v>
      </c>
      <c r="E505" s="508"/>
      <c r="F505" s="152">
        <f>SUM(F506)</f>
        <v>0</v>
      </c>
      <c r="G505" s="80"/>
      <c r="H505" s="387"/>
    </row>
    <row r="506" spans="1:8" s="2" customFormat="1" ht="22.5" customHeight="1">
      <c r="A506" s="141"/>
      <c r="B506" s="74"/>
      <c r="C506" s="74"/>
      <c r="D506" s="74"/>
      <c r="E506" s="73" t="s">
        <v>383</v>
      </c>
      <c r="F506" s="152">
        <v>0</v>
      </c>
      <c r="G506" s="80"/>
      <c r="H506" s="387"/>
    </row>
    <row r="507" spans="1:8" s="39" customFormat="1" ht="22.5" customHeight="1">
      <c r="A507" s="141"/>
      <c r="B507" s="74"/>
      <c r="C507" s="74"/>
      <c r="D507" s="507" t="s">
        <v>384</v>
      </c>
      <c r="E507" s="508"/>
      <c r="F507" s="152">
        <f>SUM(F508)</f>
        <v>0</v>
      </c>
      <c r="G507" s="80"/>
      <c r="H507" s="387"/>
    </row>
    <row r="508" spans="1:8" s="39" customFormat="1" ht="22.5" customHeight="1">
      <c r="A508" s="141"/>
      <c r="B508" s="74"/>
      <c r="C508" s="74"/>
      <c r="D508" s="74"/>
      <c r="E508" s="73" t="s">
        <v>385</v>
      </c>
      <c r="F508" s="152">
        <v>0</v>
      </c>
      <c r="G508" s="80"/>
      <c r="H508" s="387"/>
    </row>
    <row r="509" spans="1:8" s="2" customFormat="1" ht="22.5" customHeight="1">
      <c r="A509" s="141"/>
      <c r="B509" s="74"/>
      <c r="C509" s="74"/>
      <c r="D509" s="507" t="s">
        <v>342</v>
      </c>
      <c r="E509" s="508"/>
      <c r="F509" s="152">
        <f>SUM(F510)</f>
        <v>0</v>
      </c>
      <c r="G509" s="80"/>
      <c r="H509" s="387"/>
    </row>
    <row r="510" spans="1:8" s="2" customFormat="1" ht="22.5" customHeight="1">
      <c r="A510" s="141"/>
      <c r="B510" s="74"/>
      <c r="C510" s="74"/>
      <c r="D510" s="74"/>
      <c r="E510" s="73" t="s">
        <v>342</v>
      </c>
      <c r="F510" s="152">
        <v>0</v>
      </c>
      <c r="G510" s="80"/>
      <c r="H510" s="387"/>
    </row>
    <row r="511" spans="1:8" s="2" customFormat="1" ht="22.5" customHeight="1">
      <c r="A511" s="141"/>
      <c r="B511" s="74"/>
      <c r="C511" s="507" t="s">
        <v>117</v>
      </c>
      <c r="D511" s="509"/>
      <c r="E511" s="508"/>
      <c r="F511" s="152">
        <f>SUM(F512,F514,F516,F518,F520,F522,F524,F526,F531)</f>
        <v>0</v>
      </c>
      <c r="G511" s="80"/>
      <c r="H511" s="387"/>
    </row>
    <row r="512" spans="1:8" s="2" customFormat="1" ht="22.5" customHeight="1">
      <c r="A512" s="141"/>
      <c r="B512" s="74"/>
      <c r="C512" s="74"/>
      <c r="D512" s="507" t="s">
        <v>343</v>
      </c>
      <c r="E512" s="508"/>
      <c r="F512" s="152">
        <f>SUM(F513)</f>
        <v>0</v>
      </c>
      <c r="G512" s="80"/>
      <c r="H512" s="387"/>
    </row>
    <row r="513" spans="1:8" s="2" customFormat="1" ht="22.5" customHeight="1">
      <c r="A513" s="141"/>
      <c r="B513" s="74"/>
      <c r="C513" s="74"/>
      <c r="D513" s="74"/>
      <c r="E513" s="73" t="s">
        <v>343</v>
      </c>
      <c r="F513" s="152">
        <v>0</v>
      </c>
      <c r="G513" s="80"/>
      <c r="H513" s="387"/>
    </row>
    <row r="514" spans="1:8" s="2" customFormat="1" ht="22.5" customHeight="1">
      <c r="A514" s="141"/>
      <c r="B514" s="74"/>
      <c r="C514" s="74"/>
      <c r="D514" s="507" t="s">
        <v>344</v>
      </c>
      <c r="E514" s="508"/>
      <c r="F514" s="152">
        <f>SUM(F515)</f>
        <v>0</v>
      </c>
      <c r="G514" s="80"/>
      <c r="H514" s="387"/>
    </row>
    <row r="515" spans="1:8" s="2" customFormat="1" ht="22.5" customHeight="1">
      <c r="A515" s="141"/>
      <c r="B515" s="74"/>
      <c r="C515" s="74"/>
      <c r="D515" s="74"/>
      <c r="E515" s="73" t="s">
        <v>344</v>
      </c>
      <c r="F515" s="152">
        <v>0</v>
      </c>
      <c r="G515" s="80"/>
      <c r="H515" s="387"/>
    </row>
    <row r="516" spans="1:8" s="2" customFormat="1" ht="22.5" customHeight="1">
      <c r="A516" s="141"/>
      <c r="B516" s="74"/>
      <c r="C516" s="74"/>
      <c r="D516" s="507" t="s">
        <v>345</v>
      </c>
      <c r="E516" s="508"/>
      <c r="F516" s="152">
        <f>SUM(F517)</f>
        <v>0</v>
      </c>
      <c r="G516" s="80"/>
      <c r="H516" s="387"/>
    </row>
    <row r="517" spans="1:8" s="2" customFormat="1" ht="22.5" customHeight="1">
      <c r="A517" s="141"/>
      <c r="B517" s="74"/>
      <c r="C517" s="74"/>
      <c r="D517" s="74"/>
      <c r="E517" s="73" t="s">
        <v>346</v>
      </c>
      <c r="F517" s="152">
        <v>0</v>
      </c>
      <c r="G517" s="80"/>
      <c r="H517" s="387"/>
    </row>
    <row r="518" spans="1:8" s="2" customFormat="1" ht="22.5" customHeight="1">
      <c r="A518" s="141"/>
      <c r="B518" s="74"/>
      <c r="C518" s="74"/>
      <c r="D518" s="507" t="s">
        <v>372</v>
      </c>
      <c r="E518" s="508"/>
      <c r="F518" s="152">
        <f>SUM(F519)</f>
        <v>0</v>
      </c>
      <c r="G518" s="80"/>
      <c r="H518" s="387"/>
    </row>
    <row r="519" spans="1:8" s="2" customFormat="1" ht="22.5" customHeight="1">
      <c r="A519" s="141"/>
      <c r="B519" s="74"/>
      <c r="C519" s="74"/>
      <c r="D519" s="74"/>
      <c r="E519" s="73" t="s">
        <v>372</v>
      </c>
      <c r="F519" s="152">
        <v>0</v>
      </c>
      <c r="G519" s="80"/>
      <c r="H519" s="387"/>
    </row>
    <row r="520" spans="1:8" s="2" customFormat="1" ht="22.5" customHeight="1">
      <c r="A520" s="141"/>
      <c r="B520" s="74"/>
      <c r="C520" s="74"/>
      <c r="D520" s="507" t="s">
        <v>373</v>
      </c>
      <c r="E520" s="508"/>
      <c r="F520" s="152">
        <f>SUM(F521)</f>
        <v>0</v>
      </c>
      <c r="G520" s="80"/>
      <c r="H520" s="387"/>
    </row>
    <row r="521" spans="1:8" s="2" customFormat="1" ht="22.5" customHeight="1">
      <c r="A521" s="141"/>
      <c r="B521" s="74"/>
      <c r="C521" s="74"/>
      <c r="D521" s="74"/>
      <c r="E521" s="73" t="s">
        <v>373</v>
      </c>
      <c r="F521" s="152">
        <v>0</v>
      </c>
      <c r="G521" s="80"/>
      <c r="H521" s="387"/>
    </row>
    <row r="522" spans="1:8" s="2" customFormat="1" ht="22.5" customHeight="1">
      <c r="A522" s="141"/>
      <c r="B522" s="74"/>
      <c r="C522" s="74"/>
      <c r="D522" s="507" t="s">
        <v>374</v>
      </c>
      <c r="E522" s="508"/>
      <c r="F522" s="152">
        <f>SUM(F523)</f>
        <v>0</v>
      </c>
      <c r="G522" s="80"/>
      <c r="H522" s="387"/>
    </row>
    <row r="523" spans="1:8" s="2" customFormat="1" ht="22.5" customHeight="1">
      <c r="A523" s="141"/>
      <c r="B523" s="74"/>
      <c r="C523" s="74"/>
      <c r="D523" s="74"/>
      <c r="E523" s="169" t="s">
        <v>374</v>
      </c>
      <c r="F523" s="168">
        <v>0</v>
      </c>
      <c r="G523" s="166"/>
      <c r="H523" s="389"/>
    </row>
    <row r="524" spans="1:8" s="2" customFormat="1" ht="22.5" customHeight="1">
      <c r="A524" s="141"/>
      <c r="B524" s="74"/>
      <c r="C524" s="74"/>
      <c r="D524" s="507" t="s">
        <v>375</v>
      </c>
      <c r="E524" s="508"/>
      <c r="F524" s="152">
        <f>SUM(F525)</f>
        <v>0</v>
      </c>
      <c r="G524" s="80"/>
      <c r="H524" s="387"/>
    </row>
    <row r="525" spans="1:8" s="2" customFormat="1" ht="22.5" customHeight="1">
      <c r="A525" s="141"/>
      <c r="B525" s="74"/>
      <c r="C525" s="74"/>
      <c r="D525" s="74"/>
      <c r="E525" s="73" t="s">
        <v>375</v>
      </c>
      <c r="F525" s="152">
        <v>0</v>
      </c>
      <c r="G525" s="80"/>
      <c r="H525" s="387"/>
    </row>
    <row r="526" spans="1:8" s="2" customFormat="1" ht="22.5" customHeight="1">
      <c r="A526" s="141"/>
      <c r="B526" s="74"/>
      <c r="C526" s="74"/>
      <c r="D526" s="507" t="s">
        <v>376</v>
      </c>
      <c r="E526" s="508"/>
      <c r="F526" s="152">
        <f>SUM(F527:F530)</f>
        <v>0</v>
      </c>
      <c r="G526" s="80"/>
      <c r="H526" s="387"/>
    </row>
    <row r="527" spans="1:8" s="2" customFormat="1" ht="22.5" customHeight="1">
      <c r="A527" s="141"/>
      <c r="B527" s="74"/>
      <c r="C527" s="74"/>
      <c r="D527" s="74"/>
      <c r="E527" s="73" t="s">
        <v>305</v>
      </c>
      <c r="F527" s="152">
        <v>0</v>
      </c>
      <c r="G527" s="80"/>
      <c r="H527" s="387"/>
    </row>
    <row r="528" spans="1:8" s="2" customFormat="1" ht="22.5" customHeight="1">
      <c r="A528" s="141"/>
      <c r="B528" s="74"/>
      <c r="C528" s="74"/>
      <c r="D528" s="74"/>
      <c r="E528" s="73" t="s">
        <v>306</v>
      </c>
      <c r="F528" s="152">
        <v>0</v>
      </c>
      <c r="G528" s="80"/>
      <c r="H528" s="387"/>
    </row>
    <row r="529" spans="1:8" s="2" customFormat="1" ht="22.5" customHeight="1">
      <c r="A529" s="141"/>
      <c r="B529" s="74"/>
      <c r="C529" s="74"/>
      <c r="D529" s="74"/>
      <c r="E529" s="73" t="s">
        <v>307</v>
      </c>
      <c r="F529" s="152">
        <v>0</v>
      </c>
      <c r="G529" s="80"/>
      <c r="H529" s="387"/>
    </row>
    <row r="530" spans="1:8" s="2" customFormat="1" ht="22.5" customHeight="1">
      <c r="A530" s="141"/>
      <c r="B530" s="74"/>
      <c r="C530" s="74"/>
      <c r="D530" s="74"/>
      <c r="E530" s="73" t="s">
        <v>308</v>
      </c>
      <c r="F530" s="152">
        <v>0</v>
      </c>
      <c r="G530" s="80"/>
      <c r="H530" s="387"/>
    </row>
    <row r="531" spans="1:8" s="2" customFormat="1" ht="22.5" customHeight="1">
      <c r="A531" s="84"/>
      <c r="B531" s="41"/>
      <c r="C531" s="41"/>
      <c r="D531" s="432" t="s">
        <v>377</v>
      </c>
      <c r="E531" s="433"/>
      <c r="F531" s="156">
        <f>SUM(F532)</f>
        <v>0</v>
      </c>
      <c r="G531" s="79"/>
      <c r="H531" s="177"/>
    </row>
    <row r="532" spans="1:8" s="2" customFormat="1" ht="22.5" customHeight="1">
      <c r="A532" s="84"/>
      <c r="B532" s="41"/>
      <c r="C532" s="41"/>
      <c r="D532" s="41"/>
      <c r="E532" s="38" t="s">
        <v>377</v>
      </c>
      <c r="F532" s="156">
        <v>0</v>
      </c>
      <c r="G532" s="79"/>
      <c r="H532" s="177"/>
    </row>
    <row r="533" spans="1:8" s="2" customFormat="1" ht="22.5" customHeight="1">
      <c r="A533" s="84"/>
      <c r="B533" s="41"/>
      <c r="C533" s="432" t="s">
        <v>235</v>
      </c>
      <c r="D533" s="473"/>
      <c r="E533" s="433"/>
      <c r="F533" s="156">
        <f>SUM(F534,F536)</f>
        <v>0</v>
      </c>
      <c r="G533" s="79"/>
      <c r="H533" s="177"/>
    </row>
    <row r="534" spans="1:8" s="2" customFormat="1" ht="22.5" customHeight="1">
      <c r="A534" s="84"/>
      <c r="B534" s="41"/>
      <c r="C534" s="41"/>
      <c r="D534" s="432" t="s">
        <v>46</v>
      </c>
      <c r="E534" s="433"/>
      <c r="F534" s="156">
        <f>SUM(F535)</f>
        <v>0</v>
      </c>
      <c r="G534" s="79"/>
      <c r="H534" s="177"/>
    </row>
    <row r="535" spans="1:8" s="2" customFormat="1" ht="22.5" customHeight="1">
      <c r="A535" s="84"/>
      <c r="B535" s="41"/>
      <c r="C535" s="41"/>
      <c r="D535" s="41"/>
      <c r="E535" s="38" t="s">
        <v>46</v>
      </c>
      <c r="F535" s="156">
        <v>0</v>
      </c>
      <c r="G535" s="79"/>
      <c r="H535" s="177"/>
    </row>
    <row r="536" spans="1:8" s="2" customFormat="1" ht="22.5" customHeight="1">
      <c r="A536" s="84"/>
      <c r="B536" s="41"/>
      <c r="C536" s="41"/>
      <c r="D536" s="432" t="s">
        <v>47</v>
      </c>
      <c r="E536" s="433"/>
      <c r="F536" s="156">
        <f>SUM(F537)</f>
        <v>0</v>
      </c>
      <c r="G536" s="79"/>
      <c r="H536" s="177"/>
    </row>
    <row r="537" spans="1:8" s="2" customFormat="1" ht="22.5" customHeight="1" thickBot="1">
      <c r="A537" s="84"/>
      <c r="B537" s="41"/>
      <c r="C537" s="41"/>
      <c r="D537" s="41"/>
      <c r="E537" s="25" t="s">
        <v>47</v>
      </c>
      <c r="F537" s="157">
        <v>0</v>
      </c>
      <c r="G537" s="56"/>
      <c r="H537" s="179"/>
    </row>
    <row r="538" spans="1:8" s="2" customFormat="1" ht="22.5" customHeight="1" thickBot="1">
      <c r="A538" s="467" t="s">
        <v>323</v>
      </c>
      <c r="B538" s="468"/>
      <c r="C538" s="468"/>
      <c r="D538" s="468"/>
      <c r="E538" s="469"/>
      <c r="F538" s="150">
        <f>SUM(F539,F555,F582,F590)</f>
        <v>1367300000</v>
      </c>
      <c r="G538" s="54"/>
      <c r="H538" s="386"/>
    </row>
    <row r="539" spans="1:8" s="2" customFormat="1" ht="22.5" customHeight="1">
      <c r="A539" s="84"/>
      <c r="B539" s="487" t="s">
        <v>35</v>
      </c>
      <c r="C539" s="488"/>
      <c r="D539" s="488"/>
      <c r="E539" s="489"/>
      <c r="F539" s="151">
        <f>SUM(F540)</f>
        <v>0</v>
      </c>
      <c r="G539" s="55"/>
      <c r="H539" s="176"/>
    </row>
    <row r="540" spans="1:8" s="2" customFormat="1" ht="22.5" customHeight="1">
      <c r="A540" s="84"/>
      <c r="B540" s="22"/>
      <c r="C540" s="432" t="s">
        <v>236</v>
      </c>
      <c r="D540" s="473"/>
      <c r="E540" s="433"/>
      <c r="F540" s="156">
        <f>SUM(F541,F544,F548,F553)</f>
        <v>0</v>
      </c>
      <c r="G540" s="79"/>
      <c r="H540" s="177"/>
    </row>
    <row r="541" spans="1:8" s="2" customFormat="1" ht="22.5" customHeight="1">
      <c r="A541" s="84"/>
      <c r="B541" s="22"/>
      <c r="C541" s="22"/>
      <c r="D541" s="432" t="s">
        <v>237</v>
      </c>
      <c r="E541" s="433"/>
      <c r="F541" s="156">
        <f>SUM(F542:F543)</f>
        <v>0</v>
      </c>
      <c r="G541" s="79"/>
      <c r="H541" s="177"/>
    </row>
    <row r="542" spans="1:8" s="2" customFormat="1" ht="22.5" customHeight="1">
      <c r="A542" s="84"/>
      <c r="B542" s="22"/>
      <c r="C542" s="22"/>
      <c r="D542" s="22"/>
      <c r="E542" s="38" t="s">
        <v>309</v>
      </c>
      <c r="F542" s="156">
        <v>0</v>
      </c>
      <c r="G542" s="79"/>
      <c r="H542" s="177"/>
    </row>
    <row r="543" spans="1:8" s="2" customFormat="1" ht="22.5" customHeight="1">
      <c r="A543" s="84"/>
      <c r="B543" s="22"/>
      <c r="C543" s="22"/>
      <c r="D543" s="22"/>
      <c r="E543" s="38" t="s">
        <v>310</v>
      </c>
      <c r="F543" s="156">
        <v>0</v>
      </c>
      <c r="G543" s="79"/>
      <c r="H543" s="177"/>
    </row>
    <row r="544" spans="1:8" s="2" customFormat="1" ht="22.5" customHeight="1">
      <c r="A544" s="84"/>
      <c r="B544" s="22"/>
      <c r="C544" s="22"/>
      <c r="D544" s="432" t="s">
        <v>129</v>
      </c>
      <c r="E544" s="433"/>
      <c r="F544" s="156">
        <f>SUM(F545:F547)</f>
        <v>0</v>
      </c>
      <c r="G544" s="79"/>
      <c r="H544" s="177"/>
    </row>
    <row r="545" spans="1:8" s="2" customFormat="1" ht="22.5" customHeight="1">
      <c r="A545" s="84"/>
      <c r="B545" s="22"/>
      <c r="C545" s="22"/>
      <c r="D545" s="22"/>
      <c r="E545" s="38" t="s">
        <v>311</v>
      </c>
      <c r="F545" s="156">
        <v>0</v>
      </c>
      <c r="G545" s="79"/>
      <c r="H545" s="177"/>
    </row>
    <row r="546" spans="1:8" s="2" customFormat="1" ht="22.5" customHeight="1">
      <c r="A546" s="84"/>
      <c r="B546" s="22"/>
      <c r="C546" s="22"/>
      <c r="D546" s="22"/>
      <c r="E546" s="38" t="s">
        <v>312</v>
      </c>
      <c r="F546" s="156">
        <v>0</v>
      </c>
      <c r="G546" s="79"/>
      <c r="H546" s="177"/>
    </row>
    <row r="547" spans="1:8" s="2" customFormat="1" ht="22.5" customHeight="1">
      <c r="A547" s="84"/>
      <c r="B547" s="22"/>
      <c r="C547" s="22"/>
      <c r="D547" s="22"/>
      <c r="E547" s="38" t="s">
        <v>313</v>
      </c>
      <c r="F547" s="156">
        <v>0</v>
      </c>
      <c r="G547" s="79"/>
      <c r="H547" s="177"/>
    </row>
    <row r="548" spans="1:8" s="2" customFormat="1" ht="22.5" customHeight="1">
      <c r="A548" s="142"/>
      <c r="B548" s="75"/>
      <c r="C548" s="75"/>
      <c r="D548" s="518" t="s">
        <v>238</v>
      </c>
      <c r="E548" s="519"/>
      <c r="F548" s="144">
        <f>SUM(F549:F552)</f>
        <v>0</v>
      </c>
      <c r="G548" s="71"/>
      <c r="H548" s="391"/>
    </row>
    <row r="549" spans="1:8" s="2" customFormat="1" ht="22.5" customHeight="1">
      <c r="A549" s="142"/>
      <c r="B549" s="75"/>
      <c r="C549" s="75"/>
      <c r="D549" s="75"/>
      <c r="E549" s="72" t="s">
        <v>314</v>
      </c>
      <c r="F549" s="144">
        <v>0</v>
      </c>
      <c r="G549" s="71"/>
      <c r="H549" s="391"/>
    </row>
    <row r="550" spans="1:8" s="2" customFormat="1" ht="22.5" customHeight="1">
      <c r="A550" s="142"/>
      <c r="B550" s="75"/>
      <c r="C550" s="75"/>
      <c r="D550" s="75"/>
      <c r="E550" s="72" t="s">
        <v>315</v>
      </c>
      <c r="F550" s="144">
        <v>0</v>
      </c>
      <c r="G550" s="71"/>
      <c r="H550" s="391"/>
    </row>
    <row r="551" spans="1:8" s="2" customFormat="1" ht="22.5" customHeight="1">
      <c r="A551" s="142"/>
      <c r="B551" s="75"/>
      <c r="C551" s="75"/>
      <c r="D551" s="75"/>
      <c r="E551" s="72" t="s">
        <v>316</v>
      </c>
      <c r="F551" s="144">
        <v>0</v>
      </c>
      <c r="G551" s="71"/>
      <c r="H551" s="391"/>
    </row>
    <row r="552" spans="1:8" s="2" customFormat="1" ht="22.5" customHeight="1">
      <c r="A552" s="142"/>
      <c r="B552" s="75"/>
      <c r="C552" s="75"/>
      <c r="D552" s="75"/>
      <c r="E552" s="72" t="s">
        <v>317</v>
      </c>
      <c r="F552" s="144">
        <v>0</v>
      </c>
      <c r="G552" s="71"/>
      <c r="H552" s="391"/>
    </row>
    <row r="553" spans="1:8" s="2" customFormat="1" ht="22.5" customHeight="1">
      <c r="A553" s="142"/>
      <c r="B553" s="75"/>
      <c r="C553" s="75"/>
      <c r="D553" s="518" t="s">
        <v>239</v>
      </c>
      <c r="E553" s="519"/>
      <c r="F553" s="144">
        <f>SUM(F554)</f>
        <v>0</v>
      </c>
      <c r="G553" s="71"/>
      <c r="H553" s="391"/>
    </row>
    <row r="554" spans="1:8" s="2" customFormat="1" ht="22.5" customHeight="1">
      <c r="A554" s="142"/>
      <c r="B554" s="75"/>
      <c r="C554" s="75"/>
      <c r="D554" s="75"/>
      <c r="E554" s="72" t="s">
        <v>239</v>
      </c>
      <c r="F554" s="144">
        <v>0</v>
      </c>
      <c r="G554" s="71"/>
      <c r="H554" s="391"/>
    </row>
    <row r="555" spans="1:8" s="2" customFormat="1" ht="22.5" customHeight="1">
      <c r="A555" s="142"/>
      <c r="B555" s="515" t="s">
        <v>15</v>
      </c>
      <c r="C555" s="516"/>
      <c r="D555" s="516"/>
      <c r="E555" s="517"/>
      <c r="F555" s="144">
        <f>SUM(F556)</f>
        <v>697300000</v>
      </c>
      <c r="G555" s="71"/>
      <c r="H555" s="391"/>
    </row>
    <row r="556" spans="1:8" s="2" customFormat="1" ht="22.5" customHeight="1">
      <c r="A556" s="142"/>
      <c r="B556" s="75"/>
      <c r="C556" s="518" t="s">
        <v>240</v>
      </c>
      <c r="D556" s="520"/>
      <c r="E556" s="519"/>
      <c r="F556" s="144">
        <f>SUM(F557,F559,F562,F564,F567,F576,F578,F580)</f>
        <v>697300000</v>
      </c>
      <c r="G556" s="71"/>
      <c r="H556" s="391"/>
    </row>
    <row r="557" spans="1:8" s="2" customFormat="1" ht="22.5" customHeight="1">
      <c r="A557" s="322"/>
      <c r="B557" s="319"/>
      <c r="C557" s="319"/>
      <c r="D557" s="518" t="s">
        <v>241</v>
      </c>
      <c r="E557" s="519"/>
      <c r="F557" s="324">
        <f>SUM(F558)</f>
        <v>0</v>
      </c>
      <c r="G557" s="318"/>
      <c r="H557" s="391"/>
    </row>
    <row r="558" spans="1:8" s="2" customFormat="1" ht="22.5" customHeight="1">
      <c r="A558" s="142"/>
      <c r="B558" s="75"/>
      <c r="C558" s="75"/>
      <c r="D558" s="76"/>
      <c r="E558" s="170" t="s">
        <v>241</v>
      </c>
      <c r="F558" s="155">
        <v>0</v>
      </c>
      <c r="G558" s="122"/>
      <c r="H558" s="392"/>
    </row>
    <row r="559" spans="1:8" s="2" customFormat="1" ht="22.5" customHeight="1">
      <c r="A559" s="142"/>
      <c r="B559" s="75"/>
      <c r="C559" s="75"/>
      <c r="D559" s="518" t="s">
        <v>242</v>
      </c>
      <c r="E559" s="519"/>
      <c r="F559" s="144">
        <f>SUM(F560:F561)</f>
        <v>250000000</v>
      </c>
      <c r="G559" s="71"/>
      <c r="H559" s="391"/>
    </row>
    <row r="560" spans="1:8" s="2" customFormat="1" ht="22.5" customHeight="1">
      <c r="A560" s="142"/>
      <c r="B560" s="75"/>
      <c r="C560" s="75"/>
      <c r="D560" s="77"/>
      <c r="E560" s="72" t="s">
        <v>242</v>
      </c>
      <c r="F560" s="144">
        <v>0</v>
      </c>
      <c r="G560" s="71"/>
      <c r="H560" s="391"/>
    </row>
    <row r="561" spans="1:8" s="2" customFormat="1" ht="22.5" customHeight="1">
      <c r="A561" s="142"/>
      <c r="B561" s="75"/>
      <c r="C561" s="75"/>
      <c r="D561" s="75"/>
      <c r="E561" s="72" t="s">
        <v>318</v>
      </c>
      <c r="F561" s="144">
        <v>250000000</v>
      </c>
      <c r="G561" s="71" t="s">
        <v>483</v>
      </c>
      <c r="H561" s="391"/>
    </row>
    <row r="562" spans="1:8" s="2" customFormat="1" ht="22.5" customHeight="1">
      <c r="A562" s="142"/>
      <c r="B562" s="75"/>
      <c r="C562" s="75"/>
      <c r="D562" s="518" t="s">
        <v>243</v>
      </c>
      <c r="E562" s="519"/>
      <c r="F562" s="144">
        <f>SUM(F563)</f>
        <v>0</v>
      </c>
      <c r="G562" s="71"/>
      <c r="H562" s="391"/>
    </row>
    <row r="563" spans="1:8" s="2" customFormat="1" ht="22.5" customHeight="1">
      <c r="A563" s="142"/>
      <c r="B563" s="75"/>
      <c r="C563" s="75"/>
      <c r="D563" s="128"/>
      <c r="E563" s="72" t="s">
        <v>243</v>
      </c>
      <c r="F563" s="144">
        <v>0</v>
      </c>
      <c r="G563" s="71"/>
      <c r="H563" s="391"/>
    </row>
    <row r="564" spans="1:8" s="2" customFormat="1" ht="22.5" customHeight="1">
      <c r="A564" s="142"/>
      <c r="B564" s="75"/>
      <c r="C564" s="75"/>
      <c r="D564" s="518" t="s">
        <v>244</v>
      </c>
      <c r="E564" s="519"/>
      <c r="F564" s="144">
        <f>SUM(F565:F566)</f>
        <v>0</v>
      </c>
      <c r="G564" s="71"/>
      <c r="H564" s="391"/>
    </row>
    <row r="565" spans="1:8" s="2" customFormat="1" ht="22.5" customHeight="1">
      <c r="A565" s="142"/>
      <c r="B565" s="75"/>
      <c r="C565" s="75"/>
      <c r="D565" s="77"/>
      <c r="E565" s="72" t="s">
        <v>319</v>
      </c>
      <c r="F565" s="144">
        <v>0</v>
      </c>
      <c r="G565" s="71"/>
      <c r="H565" s="391"/>
    </row>
    <row r="566" spans="1:8" s="2" customFormat="1" ht="22.5" customHeight="1">
      <c r="A566" s="142"/>
      <c r="B566" s="75"/>
      <c r="C566" s="75"/>
      <c r="D566" s="75"/>
      <c r="E566" s="72" t="s">
        <v>320</v>
      </c>
      <c r="F566" s="144">
        <v>0</v>
      </c>
      <c r="G566" s="71"/>
      <c r="H566" s="391"/>
    </row>
    <row r="567" spans="1:8" s="2" customFormat="1" ht="22.5" customHeight="1">
      <c r="A567" s="142"/>
      <c r="B567" s="75"/>
      <c r="C567" s="75"/>
      <c r="D567" s="518" t="s">
        <v>245</v>
      </c>
      <c r="E567" s="519"/>
      <c r="F567" s="144">
        <f>SUM(F568:F575)</f>
        <v>447300000</v>
      </c>
      <c r="G567" s="71"/>
      <c r="H567" s="391"/>
    </row>
    <row r="568" spans="1:8" s="2" customFormat="1" ht="22.5" customHeight="1">
      <c r="A568" s="142"/>
      <c r="B568" s="75"/>
      <c r="C568" s="75"/>
      <c r="D568" s="75"/>
      <c r="E568" s="72" t="s">
        <v>321</v>
      </c>
      <c r="F568" s="144">
        <v>60000000</v>
      </c>
      <c r="G568" s="71" t="s">
        <v>485</v>
      </c>
      <c r="H568" s="391" t="s">
        <v>580</v>
      </c>
    </row>
    <row r="569" spans="1:8" s="39" customFormat="1" ht="22.5" customHeight="1">
      <c r="A569" s="142"/>
      <c r="B569" s="75"/>
      <c r="C569" s="75"/>
      <c r="D569" s="75"/>
      <c r="E569" s="121"/>
      <c r="F569" s="144">
        <v>20000000</v>
      </c>
      <c r="G569" s="71" t="s">
        <v>484</v>
      </c>
      <c r="H569" s="391" t="s">
        <v>580</v>
      </c>
    </row>
    <row r="570" spans="1:8" s="39" customFormat="1" ht="22.5" customHeight="1">
      <c r="A570" s="142"/>
      <c r="B570" s="75"/>
      <c r="C570" s="75"/>
      <c r="D570" s="75"/>
      <c r="E570" s="164"/>
      <c r="F570" s="144">
        <v>80000000</v>
      </c>
      <c r="G570" s="71" t="s">
        <v>573</v>
      </c>
      <c r="H570" s="391" t="s">
        <v>479</v>
      </c>
    </row>
    <row r="571" spans="1:8" s="312" customFormat="1" ht="22.5" customHeight="1">
      <c r="A571" s="322"/>
      <c r="B571" s="319"/>
      <c r="C571" s="319"/>
      <c r="D571" s="319"/>
      <c r="E571" s="164"/>
      <c r="F571" s="324">
        <v>227300000</v>
      </c>
      <c r="G571" s="318" t="s">
        <v>574</v>
      </c>
      <c r="H571" s="391" t="s">
        <v>829</v>
      </c>
    </row>
    <row r="572" spans="1:8" s="414" customFormat="1" ht="22.5" customHeight="1">
      <c r="A572" s="416"/>
      <c r="B572" s="415"/>
      <c r="C572" s="415"/>
      <c r="D572" s="415"/>
      <c r="E572" s="164"/>
      <c r="F572" s="403">
        <v>20000000</v>
      </c>
      <c r="G572" s="404" t="s">
        <v>831</v>
      </c>
      <c r="H572" s="391" t="s">
        <v>830</v>
      </c>
    </row>
    <row r="573" spans="1:8" s="414" customFormat="1" ht="22.5" customHeight="1">
      <c r="A573" s="416"/>
      <c r="B573" s="415"/>
      <c r="C573" s="415"/>
      <c r="D573" s="415"/>
      <c r="E573" s="164"/>
      <c r="F573" s="417">
        <v>10000000</v>
      </c>
      <c r="G573" s="418" t="s">
        <v>882</v>
      </c>
      <c r="H573" s="391" t="s">
        <v>607</v>
      </c>
    </row>
    <row r="574" spans="1:8" s="414" customFormat="1" ht="22.5" customHeight="1">
      <c r="A574" s="416"/>
      <c r="B574" s="415"/>
      <c r="C574" s="415"/>
      <c r="D574" s="415"/>
      <c r="E574" s="164"/>
      <c r="F574" s="417">
        <v>30000000</v>
      </c>
      <c r="G574" s="418" t="s">
        <v>883</v>
      </c>
      <c r="H574" s="391" t="s">
        <v>607</v>
      </c>
    </row>
    <row r="575" spans="1:8" s="2" customFormat="1" ht="22.5" customHeight="1">
      <c r="A575" s="142"/>
      <c r="B575" s="75"/>
      <c r="C575" s="75"/>
      <c r="D575" s="75"/>
      <c r="E575" s="72" t="s">
        <v>322</v>
      </c>
      <c r="F575" s="144">
        <v>0</v>
      </c>
      <c r="G575" s="71"/>
      <c r="H575" s="391"/>
    </row>
    <row r="576" spans="1:8" s="2" customFormat="1" ht="22.5" customHeight="1">
      <c r="A576" s="142"/>
      <c r="B576" s="75"/>
      <c r="C576" s="75"/>
      <c r="D576" s="518" t="s">
        <v>246</v>
      </c>
      <c r="E576" s="519"/>
      <c r="F576" s="144">
        <f>SUM(F577)</f>
        <v>0</v>
      </c>
      <c r="G576" s="71"/>
      <c r="H576" s="391"/>
    </row>
    <row r="577" spans="1:8" s="2" customFormat="1" ht="22.5" customHeight="1">
      <c r="A577" s="142"/>
      <c r="B577" s="75"/>
      <c r="C577" s="75"/>
      <c r="D577" s="77"/>
      <c r="E577" s="171" t="s">
        <v>246</v>
      </c>
      <c r="F577" s="165">
        <v>0</v>
      </c>
      <c r="G577" s="172"/>
      <c r="H577" s="393"/>
    </row>
    <row r="578" spans="1:8" s="2" customFormat="1" ht="22.5" customHeight="1">
      <c r="A578" s="142"/>
      <c r="B578" s="75"/>
      <c r="C578" s="75"/>
      <c r="D578" s="518" t="s">
        <v>247</v>
      </c>
      <c r="E578" s="519"/>
      <c r="F578" s="144">
        <f>SUM(F579)</f>
        <v>0</v>
      </c>
      <c r="G578" s="71"/>
      <c r="H578" s="391"/>
    </row>
    <row r="579" spans="1:8" s="2" customFormat="1" ht="22.5" customHeight="1">
      <c r="A579" s="142"/>
      <c r="B579" s="75"/>
      <c r="C579" s="75"/>
      <c r="D579" s="128"/>
      <c r="E579" s="72" t="s">
        <v>247</v>
      </c>
      <c r="F579" s="144">
        <v>0</v>
      </c>
      <c r="G579" s="71"/>
      <c r="H579" s="391"/>
    </row>
    <row r="580" spans="1:8" s="2" customFormat="1" ht="22.5" customHeight="1">
      <c r="A580" s="142"/>
      <c r="B580" s="75"/>
      <c r="C580" s="75"/>
      <c r="D580" s="518" t="s">
        <v>248</v>
      </c>
      <c r="E580" s="519"/>
      <c r="F580" s="144">
        <f>SUM(F581)</f>
        <v>0</v>
      </c>
      <c r="G580" s="71"/>
      <c r="H580" s="391"/>
    </row>
    <row r="581" spans="1:8" s="2" customFormat="1" ht="22.5" customHeight="1">
      <c r="A581" s="142"/>
      <c r="B581" s="75"/>
      <c r="C581" s="75"/>
      <c r="D581" s="77"/>
      <c r="E581" s="72" t="s">
        <v>248</v>
      </c>
      <c r="F581" s="144">
        <v>0</v>
      </c>
      <c r="G581" s="71"/>
      <c r="H581" s="391"/>
    </row>
    <row r="582" spans="1:8" s="2" customFormat="1" ht="22.5" customHeight="1">
      <c r="A582" s="142"/>
      <c r="B582" s="515" t="s">
        <v>13</v>
      </c>
      <c r="C582" s="516"/>
      <c r="D582" s="516"/>
      <c r="E582" s="517"/>
      <c r="F582" s="144">
        <f>SUM(F583)</f>
        <v>270000000</v>
      </c>
      <c r="G582" s="71"/>
      <c r="H582" s="391"/>
    </row>
    <row r="583" spans="1:8" s="2" customFormat="1" ht="22.5" customHeight="1">
      <c r="A583" s="142"/>
      <c r="B583" s="75"/>
      <c r="C583" s="518" t="s">
        <v>249</v>
      </c>
      <c r="D583" s="520"/>
      <c r="E583" s="519"/>
      <c r="F583" s="144">
        <f>SUM(F584,F586,F588)</f>
        <v>270000000</v>
      </c>
      <c r="G583" s="71"/>
      <c r="H583" s="391"/>
    </row>
    <row r="584" spans="1:8" s="2" customFormat="1" ht="22.5" customHeight="1">
      <c r="A584" s="142"/>
      <c r="B584" s="75"/>
      <c r="C584" s="75"/>
      <c r="D584" s="518" t="s">
        <v>250</v>
      </c>
      <c r="E584" s="519"/>
      <c r="F584" s="144">
        <f>SUM(F585)</f>
        <v>0</v>
      </c>
      <c r="G584" s="71"/>
      <c r="H584" s="391"/>
    </row>
    <row r="585" spans="1:8" s="2" customFormat="1" ht="22.5" customHeight="1">
      <c r="A585" s="142"/>
      <c r="B585" s="75"/>
      <c r="C585" s="75"/>
      <c r="D585" s="76"/>
      <c r="E585" s="72" t="s">
        <v>250</v>
      </c>
      <c r="F585" s="144">
        <v>0</v>
      </c>
      <c r="G585" s="71"/>
      <c r="H585" s="391"/>
    </row>
    <row r="586" spans="1:8" s="2" customFormat="1" ht="22.5" customHeight="1">
      <c r="A586" s="142"/>
      <c r="B586" s="75"/>
      <c r="C586" s="75"/>
      <c r="D586" s="518" t="s">
        <v>251</v>
      </c>
      <c r="E586" s="519"/>
      <c r="F586" s="144">
        <f>SUM(F587)</f>
        <v>0</v>
      </c>
      <c r="G586" s="71"/>
      <c r="H586" s="391"/>
    </row>
    <row r="587" spans="1:8" s="2" customFormat="1" ht="22.5" customHeight="1">
      <c r="A587" s="142"/>
      <c r="B587" s="75"/>
      <c r="C587" s="75"/>
      <c r="D587" s="77"/>
      <c r="E587" s="72" t="s">
        <v>251</v>
      </c>
      <c r="F587" s="144">
        <v>0</v>
      </c>
      <c r="G587" s="71"/>
      <c r="H587" s="391"/>
    </row>
    <row r="588" spans="1:8" s="2" customFormat="1" ht="22.5" customHeight="1">
      <c r="A588" s="142"/>
      <c r="B588" s="75"/>
      <c r="C588" s="75"/>
      <c r="D588" s="518" t="s">
        <v>252</v>
      </c>
      <c r="E588" s="519"/>
      <c r="F588" s="144">
        <f>SUM(F589:F589)</f>
        <v>270000000</v>
      </c>
      <c r="G588" s="71"/>
      <c r="H588" s="391"/>
    </row>
    <row r="589" spans="1:8" s="2" customFormat="1" ht="22.5" customHeight="1">
      <c r="A589" s="142"/>
      <c r="B589" s="75"/>
      <c r="C589" s="75"/>
      <c r="D589" s="78"/>
      <c r="E589" s="72" t="s">
        <v>252</v>
      </c>
      <c r="F589" s="144">
        <v>270000000</v>
      </c>
      <c r="G589" s="71" t="s">
        <v>437</v>
      </c>
      <c r="H589" s="391" t="s">
        <v>580</v>
      </c>
    </row>
    <row r="590" spans="1:8" s="2" customFormat="1" ht="22.5" customHeight="1">
      <c r="A590" s="142"/>
      <c r="B590" s="515" t="s">
        <v>14</v>
      </c>
      <c r="C590" s="516"/>
      <c r="D590" s="516"/>
      <c r="E590" s="517"/>
      <c r="F590" s="144">
        <f>SUM(F591)</f>
        <v>400000000</v>
      </c>
      <c r="G590" s="71"/>
      <c r="H590" s="391"/>
    </row>
    <row r="591" spans="1:8" s="2" customFormat="1" ht="22.5" customHeight="1">
      <c r="A591" s="142"/>
      <c r="B591" s="75"/>
      <c r="C591" s="518" t="s">
        <v>253</v>
      </c>
      <c r="D591" s="520"/>
      <c r="E591" s="519"/>
      <c r="F591" s="144">
        <f>SUM(F592,F594,F596,F598,F600,F602)</f>
        <v>400000000</v>
      </c>
      <c r="G591" s="71"/>
      <c r="H591" s="391"/>
    </row>
    <row r="592" spans="1:8" s="2" customFormat="1" ht="22.5" customHeight="1">
      <c r="A592" s="142"/>
      <c r="B592" s="75"/>
      <c r="C592" s="75"/>
      <c r="D592" s="518" t="s">
        <v>254</v>
      </c>
      <c r="E592" s="519"/>
      <c r="F592" s="144">
        <f>SUM(F593)</f>
        <v>0</v>
      </c>
      <c r="G592" s="71"/>
      <c r="H592" s="391"/>
    </row>
    <row r="593" spans="1:8" s="2" customFormat="1" ht="22.5" customHeight="1">
      <c r="A593" s="142"/>
      <c r="B593" s="75"/>
      <c r="C593" s="75"/>
      <c r="D593" s="78"/>
      <c r="E593" s="72" t="s">
        <v>254</v>
      </c>
      <c r="F593" s="144">
        <v>0</v>
      </c>
      <c r="G593" s="71"/>
      <c r="H593" s="391"/>
    </row>
    <row r="594" spans="1:8" s="2" customFormat="1" ht="22.5" customHeight="1">
      <c r="A594" s="322"/>
      <c r="B594" s="319"/>
      <c r="C594" s="319"/>
      <c r="D594" s="518" t="s">
        <v>255</v>
      </c>
      <c r="E594" s="519"/>
      <c r="F594" s="324">
        <f>SUM(F595)</f>
        <v>0</v>
      </c>
      <c r="G594" s="318"/>
      <c r="H594" s="391"/>
    </row>
    <row r="595" spans="1:8" s="2" customFormat="1" ht="22.5" customHeight="1">
      <c r="A595" s="142"/>
      <c r="B595" s="75"/>
      <c r="C595" s="75"/>
      <c r="D595" s="78"/>
      <c r="E595" s="170" t="s">
        <v>255</v>
      </c>
      <c r="F595" s="155">
        <v>0</v>
      </c>
      <c r="G595" s="122"/>
      <c r="H595" s="392"/>
    </row>
    <row r="596" spans="1:8" s="2" customFormat="1" ht="22.5" customHeight="1">
      <c r="A596" s="142"/>
      <c r="B596" s="75"/>
      <c r="C596" s="75"/>
      <c r="D596" s="518" t="s">
        <v>256</v>
      </c>
      <c r="E596" s="519"/>
      <c r="F596" s="144">
        <f>SUM(F597)</f>
        <v>0</v>
      </c>
      <c r="G596" s="71"/>
      <c r="H596" s="391"/>
    </row>
    <row r="597" spans="1:8" s="2" customFormat="1" ht="22.5" customHeight="1">
      <c r="A597" s="142"/>
      <c r="B597" s="75"/>
      <c r="C597" s="75"/>
      <c r="D597" s="76"/>
      <c r="E597" s="72" t="s">
        <v>256</v>
      </c>
      <c r="F597" s="144">
        <v>0</v>
      </c>
      <c r="G597" s="71"/>
      <c r="H597" s="391"/>
    </row>
    <row r="598" spans="1:8" s="2" customFormat="1" ht="22.5" customHeight="1">
      <c r="A598" s="142"/>
      <c r="B598" s="75"/>
      <c r="C598" s="75"/>
      <c r="D598" s="518" t="s">
        <v>257</v>
      </c>
      <c r="E598" s="519"/>
      <c r="F598" s="144">
        <f>SUM(F599)</f>
        <v>400000000</v>
      </c>
      <c r="G598" s="71"/>
      <c r="H598" s="391"/>
    </row>
    <row r="599" spans="1:8" s="2" customFormat="1" ht="22.5" customHeight="1">
      <c r="A599" s="142"/>
      <c r="B599" s="75"/>
      <c r="C599" s="75"/>
      <c r="D599" s="77"/>
      <c r="E599" s="72" t="s">
        <v>257</v>
      </c>
      <c r="F599" s="401">
        <v>400000000</v>
      </c>
      <c r="G599" s="402" t="s">
        <v>832</v>
      </c>
      <c r="H599" s="391" t="s">
        <v>830</v>
      </c>
    </row>
    <row r="600" spans="1:8" s="2" customFormat="1" ht="22.5" customHeight="1">
      <c r="A600" s="142"/>
      <c r="B600" s="75"/>
      <c r="C600" s="75"/>
      <c r="D600" s="518" t="s">
        <v>258</v>
      </c>
      <c r="E600" s="519"/>
      <c r="F600" s="144">
        <f>SUM(F601)</f>
        <v>0</v>
      </c>
      <c r="G600" s="71"/>
      <c r="H600" s="391"/>
    </row>
    <row r="601" spans="1:8" s="2" customFormat="1" ht="22.5" customHeight="1">
      <c r="A601" s="142"/>
      <c r="B601" s="75"/>
      <c r="C601" s="75"/>
      <c r="D601" s="76"/>
      <c r="E601" s="72" t="s">
        <v>258</v>
      </c>
      <c r="F601" s="144">
        <v>0</v>
      </c>
      <c r="G601" s="71"/>
      <c r="H601" s="391"/>
    </row>
    <row r="602" spans="1:8" s="2" customFormat="1" ht="22.5" customHeight="1">
      <c r="A602" s="142"/>
      <c r="B602" s="75"/>
      <c r="C602" s="75"/>
      <c r="D602" s="518" t="s">
        <v>259</v>
      </c>
      <c r="E602" s="519"/>
      <c r="F602" s="144">
        <f>SUM(F603)</f>
        <v>0</v>
      </c>
      <c r="G602" s="71"/>
      <c r="H602" s="391"/>
    </row>
    <row r="603" spans="1:8" s="2" customFormat="1" ht="22.5" customHeight="1" thickBot="1">
      <c r="A603" s="84"/>
      <c r="B603" s="22"/>
      <c r="C603" s="22"/>
      <c r="D603" s="8"/>
      <c r="E603" s="25" t="s">
        <v>259</v>
      </c>
      <c r="F603" s="157">
        <v>0</v>
      </c>
      <c r="G603" s="56"/>
      <c r="H603" s="179"/>
    </row>
    <row r="604" spans="1:8" s="2" customFormat="1" ht="22.5" customHeight="1" thickBot="1">
      <c r="A604" s="467" t="s">
        <v>271</v>
      </c>
      <c r="B604" s="468"/>
      <c r="C604" s="468"/>
      <c r="D604" s="468"/>
      <c r="E604" s="469"/>
      <c r="F604" s="150">
        <f>SUM(F605,F611)</f>
        <v>0</v>
      </c>
      <c r="G604" s="54"/>
      <c r="H604" s="386"/>
    </row>
    <row r="605" spans="1:8" s="2" customFormat="1" ht="22.5" customHeight="1">
      <c r="A605" s="84"/>
      <c r="B605" s="487" t="s">
        <v>36</v>
      </c>
      <c r="C605" s="488"/>
      <c r="D605" s="488"/>
      <c r="E605" s="489"/>
      <c r="F605" s="151">
        <f>SUM(F606)</f>
        <v>0</v>
      </c>
      <c r="G605" s="55"/>
      <c r="H605" s="176"/>
    </row>
    <row r="606" spans="1:8" s="2" customFormat="1" ht="22.5" customHeight="1">
      <c r="A606" s="84"/>
      <c r="B606" s="22"/>
      <c r="C606" s="432" t="s">
        <v>260</v>
      </c>
      <c r="D606" s="473"/>
      <c r="E606" s="433"/>
      <c r="F606" s="157">
        <f>SUM(F607,F609)</f>
        <v>0</v>
      </c>
      <c r="G606" s="56"/>
      <c r="H606" s="179"/>
    </row>
    <row r="607" spans="1:8" s="2" customFormat="1" ht="22.5" customHeight="1">
      <c r="A607" s="84"/>
      <c r="B607" s="22"/>
      <c r="C607" s="22"/>
      <c r="D607" s="432" t="s">
        <v>261</v>
      </c>
      <c r="E607" s="433"/>
      <c r="F607" s="156">
        <f>SUM(F608)</f>
        <v>0</v>
      </c>
      <c r="G607" s="79"/>
      <c r="H607" s="177"/>
    </row>
    <row r="608" spans="1:8" s="2" customFormat="1" ht="22.5" customHeight="1">
      <c r="A608" s="84"/>
      <c r="B608" s="22"/>
      <c r="C608" s="22"/>
      <c r="D608" s="125"/>
      <c r="E608" s="38" t="s">
        <v>261</v>
      </c>
      <c r="F608" s="156">
        <v>0</v>
      </c>
      <c r="G608" s="79"/>
      <c r="H608" s="177"/>
    </row>
    <row r="609" spans="1:8" s="2" customFormat="1" ht="22.5" customHeight="1">
      <c r="A609" s="84"/>
      <c r="B609" s="22"/>
      <c r="C609" s="22"/>
      <c r="D609" s="432" t="s">
        <v>262</v>
      </c>
      <c r="E609" s="433"/>
      <c r="F609" s="156">
        <f>SUM(F610)</f>
        <v>0</v>
      </c>
      <c r="G609" s="79"/>
      <c r="H609" s="177"/>
    </row>
    <row r="610" spans="1:8" s="2" customFormat="1" ht="22.5" customHeight="1">
      <c r="A610" s="84"/>
      <c r="B610" s="22"/>
      <c r="C610" s="22"/>
      <c r="D610" s="8"/>
      <c r="E610" s="38" t="s">
        <v>262</v>
      </c>
      <c r="F610" s="156">
        <v>0</v>
      </c>
      <c r="G610" s="79"/>
      <c r="H610" s="177"/>
    </row>
    <row r="611" spans="1:8" s="2" customFormat="1" ht="22.5" customHeight="1">
      <c r="A611" s="84"/>
      <c r="B611" s="484" t="s">
        <v>48</v>
      </c>
      <c r="C611" s="485"/>
      <c r="D611" s="485"/>
      <c r="E611" s="486"/>
      <c r="F611" s="156">
        <f>SUM(F612)</f>
        <v>0</v>
      </c>
      <c r="G611" s="79"/>
      <c r="H611" s="177"/>
    </row>
    <row r="612" spans="1:8" s="2" customFormat="1" ht="22.5" customHeight="1">
      <c r="A612" s="84"/>
      <c r="B612" s="22"/>
      <c r="C612" s="480" t="s">
        <v>263</v>
      </c>
      <c r="D612" s="525"/>
      <c r="E612" s="481"/>
      <c r="F612" s="158">
        <f>SUM(F613,F615,F617,F619)</f>
        <v>0</v>
      </c>
      <c r="G612" s="57"/>
      <c r="H612" s="394"/>
    </row>
    <row r="613" spans="1:8" s="2" customFormat="1" ht="22.5" customHeight="1">
      <c r="A613" s="84"/>
      <c r="B613" s="22"/>
      <c r="C613" s="22"/>
      <c r="D613" s="432" t="s">
        <v>264</v>
      </c>
      <c r="E613" s="433"/>
      <c r="F613" s="156">
        <f>SUM(F614)</f>
        <v>0</v>
      </c>
      <c r="G613" s="79"/>
      <c r="H613" s="177"/>
    </row>
    <row r="614" spans="1:8" s="2" customFormat="1" ht="22.5" customHeight="1">
      <c r="A614" s="84"/>
      <c r="B614" s="22"/>
      <c r="C614" s="22"/>
      <c r="D614" s="125"/>
      <c r="E614" s="38" t="s">
        <v>264</v>
      </c>
      <c r="F614" s="156">
        <v>0</v>
      </c>
      <c r="G614" s="79"/>
      <c r="H614" s="177"/>
    </row>
    <row r="615" spans="1:8" s="2" customFormat="1" ht="22.5" customHeight="1">
      <c r="A615" s="84"/>
      <c r="B615" s="22"/>
      <c r="C615" s="22"/>
      <c r="D615" s="432" t="s">
        <v>265</v>
      </c>
      <c r="E615" s="433"/>
      <c r="F615" s="156">
        <f>SUM(F616)</f>
        <v>0</v>
      </c>
      <c r="G615" s="79"/>
      <c r="H615" s="177"/>
    </row>
    <row r="616" spans="1:8" s="2" customFormat="1" ht="22.5" customHeight="1">
      <c r="A616" s="84"/>
      <c r="B616" s="22"/>
      <c r="C616" s="22"/>
      <c r="D616" s="8"/>
      <c r="E616" s="38" t="s">
        <v>265</v>
      </c>
      <c r="F616" s="156">
        <v>0</v>
      </c>
      <c r="G616" s="79"/>
      <c r="H616" s="177"/>
    </row>
    <row r="617" spans="1:8" s="2" customFormat="1" ht="22.5" customHeight="1">
      <c r="A617" s="84"/>
      <c r="B617" s="22"/>
      <c r="C617" s="22"/>
      <c r="D617" s="432" t="s">
        <v>266</v>
      </c>
      <c r="E617" s="433"/>
      <c r="F617" s="156">
        <f>SUM(F618)</f>
        <v>0</v>
      </c>
      <c r="G617" s="79"/>
      <c r="H617" s="177"/>
    </row>
    <row r="618" spans="1:8" s="2" customFormat="1" ht="22.5" customHeight="1">
      <c r="A618" s="84"/>
      <c r="B618" s="22"/>
      <c r="C618" s="22"/>
      <c r="D618" s="125"/>
      <c r="E618" s="38" t="s">
        <v>266</v>
      </c>
      <c r="F618" s="156">
        <v>0</v>
      </c>
      <c r="G618" s="79"/>
      <c r="H618" s="177"/>
    </row>
    <row r="619" spans="1:8" s="2" customFormat="1" ht="22.5" customHeight="1">
      <c r="A619" s="84"/>
      <c r="B619" s="22"/>
      <c r="C619" s="22"/>
      <c r="D619" s="432" t="s">
        <v>267</v>
      </c>
      <c r="E619" s="433"/>
      <c r="F619" s="156">
        <f>SUM(F620)</f>
        <v>0</v>
      </c>
      <c r="G619" s="79"/>
      <c r="H619" s="177"/>
    </row>
    <row r="620" spans="1:8" s="2" customFormat="1" ht="22.5" customHeight="1" thickBot="1">
      <c r="A620" s="84"/>
      <c r="B620" s="22"/>
      <c r="C620" s="22"/>
      <c r="D620" s="8"/>
      <c r="E620" s="38" t="s">
        <v>267</v>
      </c>
      <c r="F620" s="156">
        <v>0</v>
      </c>
      <c r="G620" s="79"/>
      <c r="H620" s="177"/>
    </row>
    <row r="621" spans="1:8" ht="22.5" customHeight="1" thickBot="1">
      <c r="A621" s="495" t="s">
        <v>43</v>
      </c>
      <c r="B621" s="496"/>
      <c r="C621" s="496"/>
      <c r="D621" s="496"/>
      <c r="E621" s="497"/>
      <c r="F621" s="159">
        <f>SUM(F622)</f>
        <v>42550304098</v>
      </c>
      <c r="G621" s="58"/>
      <c r="H621" s="314"/>
    </row>
    <row r="622" spans="1:8" ht="22.5" customHeight="1">
      <c r="A622" s="143"/>
      <c r="B622" s="522" t="s">
        <v>61</v>
      </c>
      <c r="C622" s="523"/>
      <c r="D622" s="523"/>
      <c r="E622" s="524"/>
      <c r="F622" s="151">
        <f>SUM(F623)</f>
        <v>42550304098</v>
      </c>
      <c r="G622" s="55"/>
      <c r="H622" s="395"/>
    </row>
    <row r="623" spans="1:8" ht="22.5" customHeight="1">
      <c r="A623" s="143"/>
      <c r="B623" s="41"/>
      <c r="C623" s="432" t="s">
        <v>49</v>
      </c>
      <c r="D623" s="473"/>
      <c r="E623" s="433"/>
      <c r="F623" s="156">
        <f>SUM(F624)</f>
        <v>42550304098</v>
      </c>
      <c r="G623" s="79"/>
      <c r="H623" s="396"/>
    </row>
    <row r="624" spans="1:8" ht="22.5" customHeight="1">
      <c r="A624" s="143"/>
      <c r="B624" s="41"/>
      <c r="C624" s="41"/>
      <c r="D624" s="432" t="s">
        <v>49</v>
      </c>
      <c r="E624" s="433"/>
      <c r="F624" s="156">
        <f>SUM(F625:F639)</f>
        <v>42550304098</v>
      </c>
      <c r="G624" s="79"/>
      <c r="H624" s="396"/>
    </row>
    <row r="625" spans="1:8" s="23" customFormat="1" ht="22.5" customHeight="1">
      <c r="A625" s="143"/>
      <c r="B625" s="41"/>
      <c r="C625" s="41"/>
      <c r="D625" s="10"/>
      <c r="E625" s="123" t="s">
        <v>327</v>
      </c>
      <c r="F625" s="160">
        <v>29000000000</v>
      </c>
      <c r="G625" s="320" t="s">
        <v>836</v>
      </c>
      <c r="H625" s="396" t="s">
        <v>609</v>
      </c>
    </row>
    <row r="626" spans="1:8" s="23" customFormat="1" ht="22.5" customHeight="1">
      <c r="A626" s="143"/>
      <c r="B626" s="41"/>
      <c r="C626" s="41"/>
      <c r="D626" s="10"/>
      <c r="E626" s="114"/>
      <c r="F626" s="160">
        <v>4500000000</v>
      </c>
      <c r="G626" s="320" t="s">
        <v>835</v>
      </c>
      <c r="H626" s="396" t="s">
        <v>609</v>
      </c>
    </row>
    <row r="627" spans="1:8" s="23" customFormat="1" ht="22.5" customHeight="1">
      <c r="A627" s="143"/>
      <c r="B627" s="41"/>
      <c r="C627" s="41"/>
      <c r="D627" s="10"/>
      <c r="E627" s="115"/>
      <c r="F627" s="160">
        <v>2500000000</v>
      </c>
      <c r="G627" s="320" t="s">
        <v>834</v>
      </c>
      <c r="H627" s="396" t="s">
        <v>609</v>
      </c>
    </row>
    <row r="628" spans="1:8" s="23" customFormat="1" ht="22.5" customHeight="1">
      <c r="A628" s="323"/>
      <c r="B628" s="313"/>
      <c r="C628" s="313"/>
      <c r="D628" s="315"/>
      <c r="E628" s="321"/>
      <c r="F628" s="326">
        <v>1100000000</v>
      </c>
      <c r="G628" s="320" t="s">
        <v>833</v>
      </c>
      <c r="H628" s="396" t="s">
        <v>609</v>
      </c>
    </row>
    <row r="629" spans="1:8" s="305" customFormat="1" ht="22.5" customHeight="1">
      <c r="A629" s="323"/>
      <c r="B629" s="313"/>
      <c r="C629" s="313"/>
      <c r="D629" s="315"/>
      <c r="E629" s="321"/>
      <c r="F629" s="327">
        <v>682466000</v>
      </c>
      <c r="G629" s="173" t="s">
        <v>838</v>
      </c>
      <c r="H629" s="405" t="s">
        <v>609</v>
      </c>
    </row>
    <row r="630" spans="1:8" s="305" customFormat="1" ht="22.5" customHeight="1">
      <c r="A630" s="323"/>
      <c r="B630" s="313"/>
      <c r="C630" s="313"/>
      <c r="D630" s="315"/>
      <c r="E630" s="321"/>
      <c r="F630" s="403">
        <v>864712000</v>
      </c>
      <c r="G630" s="404" t="s">
        <v>839</v>
      </c>
      <c r="H630" s="405" t="s">
        <v>837</v>
      </c>
    </row>
    <row r="631" spans="1:8" s="305" customFormat="1" ht="22.5" customHeight="1">
      <c r="A631" s="323"/>
      <c r="B631" s="313"/>
      <c r="C631" s="313"/>
      <c r="D631" s="315"/>
      <c r="E631" s="321"/>
      <c r="F631" s="403">
        <v>2227117000</v>
      </c>
      <c r="G631" s="404" t="s">
        <v>840</v>
      </c>
      <c r="H631" s="405" t="s">
        <v>837</v>
      </c>
    </row>
    <row r="632" spans="1:8" s="305" customFormat="1" ht="22.5" customHeight="1">
      <c r="A632" s="323"/>
      <c r="B632" s="313"/>
      <c r="C632" s="313"/>
      <c r="D632" s="315"/>
      <c r="E632" s="321"/>
      <c r="F632" s="403">
        <v>520179000</v>
      </c>
      <c r="G632" s="404" t="s">
        <v>841</v>
      </c>
      <c r="H632" s="405" t="s">
        <v>837</v>
      </c>
    </row>
    <row r="633" spans="1:8" s="305" customFormat="1" ht="22.5" customHeight="1">
      <c r="A633" s="323"/>
      <c r="B633" s="313"/>
      <c r="C633" s="313"/>
      <c r="D633" s="315"/>
      <c r="E633" s="321"/>
      <c r="F633" s="403">
        <v>4108000</v>
      </c>
      <c r="G633" s="404" t="s">
        <v>842</v>
      </c>
      <c r="H633" s="405" t="s">
        <v>837</v>
      </c>
    </row>
    <row r="634" spans="1:8" s="305" customFormat="1" ht="22.5" customHeight="1">
      <c r="A634" s="323"/>
      <c r="B634" s="313"/>
      <c r="C634" s="313"/>
      <c r="D634" s="315"/>
      <c r="E634" s="321"/>
      <c r="F634" s="403">
        <v>3960000</v>
      </c>
      <c r="G634" s="404" t="s">
        <v>843</v>
      </c>
      <c r="H634" s="405" t="s">
        <v>837</v>
      </c>
    </row>
    <row r="635" spans="1:8" s="305" customFormat="1" ht="22.5" customHeight="1">
      <c r="A635" s="323"/>
      <c r="B635" s="313"/>
      <c r="C635" s="313"/>
      <c r="D635" s="315"/>
      <c r="E635" s="321"/>
      <c r="F635" s="327">
        <v>325890948</v>
      </c>
      <c r="G635" s="173" t="s">
        <v>853</v>
      </c>
      <c r="H635" s="395" t="s">
        <v>596</v>
      </c>
    </row>
    <row r="636" spans="1:8" s="305" customFormat="1" ht="22.5" customHeight="1">
      <c r="A636" s="323"/>
      <c r="B636" s="313"/>
      <c r="C636" s="313"/>
      <c r="D636" s="315"/>
      <c r="E636" s="321"/>
      <c r="F636" s="327">
        <v>698470000</v>
      </c>
      <c r="G636" s="173" t="s">
        <v>884</v>
      </c>
      <c r="H636" s="395" t="s">
        <v>607</v>
      </c>
    </row>
    <row r="637" spans="1:8" s="305" customFormat="1" ht="22.5" customHeight="1">
      <c r="A637" s="323"/>
      <c r="B637" s="313"/>
      <c r="C637" s="313"/>
      <c r="D637" s="315"/>
      <c r="E637" s="321"/>
      <c r="F637" s="327">
        <v>5000000</v>
      </c>
      <c r="G637" s="173" t="s">
        <v>901</v>
      </c>
      <c r="H637" s="395" t="s">
        <v>610</v>
      </c>
    </row>
    <row r="638" spans="1:8" s="305" customFormat="1" ht="22.5" customHeight="1">
      <c r="A638" s="323"/>
      <c r="B638" s="313"/>
      <c r="C638" s="313"/>
      <c r="D638" s="315"/>
      <c r="E638" s="321"/>
      <c r="F638" s="327">
        <v>118401150</v>
      </c>
      <c r="G638" s="173" t="s">
        <v>902</v>
      </c>
      <c r="H638" s="395" t="s">
        <v>903</v>
      </c>
    </row>
    <row r="639" spans="1:8" s="23" customFormat="1" ht="22.5" customHeight="1" thickBot="1">
      <c r="A639" s="143"/>
      <c r="B639" s="41"/>
      <c r="C639" s="41"/>
      <c r="D639" s="10"/>
      <c r="E639" s="147" t="s">
        <v>424</v>
      </c>
      <c r="F639" s="160">
        <v>0</v>
      </c>
      <c r="G639" s="82" t="s">
        <v>426</v>
      </c>
      <c r="H639" s="396"/>
    </row>
    <row r="640" spans="1:8" ht="22.5" customHeight="1" thickBot="1">
      <c r="A640" s="493" t="s">
        <v>44</v>
      </c>
      <c r="B640" s="494"/>
      <c r="C640" s="494"/>
      <c r="D640" s="494"/>
      <c r="E640" s="521"/>
      <c r="F640" s="161">
        <f>F6+F538+F604+F621</f>
        <v>147784237098</v>
      </c>
      <c r="G640" s="59"/>
      <c r="H640" s="397"/>
    </row>
    <row r="643" ht="20.25">
      <c r="F643" s="163">
        <f>'수입의 부 목별'!F302-'지출의 부 목별'!F640</f>
        <v>0</v>
      </c>
    </row>
  </sheetData>
  <sheetProtection/>
  <mergeCells count="143">
    <mergeCell ref="D596:E596"/>
    <mergeCell ref="D594:E594"/>
    <mergeCell ref="D609:E609"/>
    <mergeCell ref="D607:E607"/>
    <mergeCell ref="B605:E605"/>
    <mergeCell ref="C606:E606"/>
    <mergeCell ref="D602:E602"/>
    <mergeCell ref="D600:E600"/>
    <mergeCell ref="C591:E591"/>
    <mergeCell ref="B590:E590"/>
    <mergeCell ref="A604:E604"/>
    <mergeCell ref="D619:E619"/>
    <mergeCell ref="D617:E617"/>
    <mergeCell ref="D615:E615"/>
    <mergeCell ref="D613:E613"/>
    <mergeCell ref="C612:E612"/>
    <mergeCell ref="B611:E611"/>
    <mergeCell ref="D598:E598"/>
    <mergeCell ref="D578:E578"/>
    <mergeCell ref="D576:E576"/>
    <mergeCell ref="D567:E567"/>
    <mergeCell ref="D564:E564"/>
    <mergeCell ref="A640:E640"/>
    <mergeCell ref="D624:E624"/>
    <mergeCell ref="C623:E623"/>
    <mergeCell ref="A621:E621"/>
    <mergeCell ref="B622:E622"/>
    <mergeCell ref="D592:E592"/>
    <mergeCell ref="D588:E588"/>
    <mergeCell ref="D586:E586"/>
    <mergeCell ref="D584:E584"/>
    <mergeCell ref="C583:E583"/>
    <mergeCell ref="B582:E582"/>
    <mergeCell ref="D580:E580"/>
    <mergeCell ref="D526:E526"/>
    <mergeCell ref="D562:E562"/>
    <mergeCell ref="D559:E559"/>
    <mergeCell ref="D557:E557"/>
    <mergeCell ref="C556:E556"/>
    <mergeCell ref="C533:E533"/>
    <mergeCell ref="D531:E531"/>
    <mergeCell ref="C511:E511"/>
    <mergeCell ref="D541:E541"/>
    <mergeCell ref="C540:E540"/>
    <mergeCell ref="B539:E539"/>
    <mergeCell ref="A538:E538"/>
    <mergeCell ref="D524:E524"/>
    <mergeCell ref="D522:E522"/>
    <mergeCell ref="D520:E520"/>
    <mergeCell ref="D518:E518"/>
    <mergeCell ref="D516:E516"/>
    <mergeCell ref="D492:E492"/>
    <mergeCell ref="C491:E491"/>
    <mergeCell ref="B555:E555"/>
    <mergeCell ref="D553:E553"/>
    <mergeCell ref="D548:E548"/>
    <mergeCell ref="D544:E544"/>
    <mergeCell ref="D514:E514"/>
    <mergeCell ref="D512:E512"/>
    <mergeCell ref="D536:E536"/>
    <mergeCell ref="D534:E534"/>
    <mergeCell ref="D509:E509"/>
    <mergeCell ref="D505:E505"/>
    <mergeCell ref="D503:E503"/>
    <mergeCell ref="D496:E496"/>
    <mergeCell ref="D494:E494"/>
    <mergeCell ref="D498:E498"/>
    <mergeCell ref="D507:E507"/>
    <mergeCell ref="B490:E490"/>
    <mergeCell ref="C480:E480"/>
    <mergeCell ref="B479:E479"/>
    <mergeCell ref="D471:E471"/>
    <mergeCell ref="C468:E468"/>
    <mergeCell ref="B467:E467"/>
    <mergeCell ref="D469:E469"/>
    <mergeCell ref="D391:E391"/>
    <mergeCell ref="D381:E381"/>
    <mergeCell ref="D264:E264"/>
    <mergeCell ref="D251:E251"/>
    <mergeCell ref="C380:E380"/>
    <mergeCell ref="B379:E379"/>
    <mergeCell ref="D315:E315"/>
    <mergeCell ref="D216:E216"/>
    <mergeCell ref="C215:E215"/>
    <mergeCell ref="D211:E211"/>
    <mergeCell ref="C314:E314"/>
    <mergeCell ref="D304:E304"/>
    <mergeCell ref="D301:E301"/>
    <mergeCell ref="C300:E300"/>
    <mergeCell ref="D71:E71"/>
    <mergeCell ref="D95:E95"/>
    <mergeCell ref="D176:E176"/>
    <mergeCell ref="C175:E175"/>
    <mergeCell ref="B174:E174"/>
    <mergeCell ref="D298:E298"/>
    <mergeCell ref="D279:E279"/>
    <mergeCell ref="D277:E277"/>
    <mergeCell ref="D271:E271"/>
    <mergeCell ref="D269:E269"/>
    <mergeCell ref="D77:E77"/>
    <mergeCell ref="C76:E76"/>
    <mergeCell ref="B75:E75"/>
    <mergeCell ref="D92:E92"/>
    <mergeCell ref="D89:E89"/>
    <mergeCell ref="D86:E86"/>
    <mergeCell ref="D83:E83"/>
    <mergeCell ref="D80:E80"/>
    <mergeCell ref="C30:E30"/>
    <mergeCell ref="D57:E57"/>
    <mergeCell ref="C56:E56"/>
    <mergeCell ref="D51:E51"/>
    <mergeCell ref="D46:E46"/>
    <mergeCell ref="D41:E41"/>
    <mergeCell ref="C70:E70"/>
    <mergeCell ref="D67:E67"/>
    <mergeCell ref="C66:E66"/>
    <mergeCell ref="D63:E63"/>
    <mergeCell ref="D36:E36"/>
    <mergeCell ref="D31:E31"/>
    <mergeCell ref="D99:E99"/>
    <mergeCell ref="C98:E98"/>
    <mergeCell ref="B7:E7"/>
    <mergeCell ref="A6:E6"/>
    <mergeCell ref="D12:E12"/>
    <mergeCell ref="D27:E27"/>
    <mergeCell ref="D24:E24"/>
    <mergeCell ref="D21:E21"/>
    <mergeCell ref="D18:E18"/>
    <mergeCell ref="D15:E15"/>
    <mergeCell ref="D119:E119"/>
    <mergeCell ref="C118:E118"/>
    <mergeCell ref="D112:E112"/>
    <mergeCell ref="D110:E110"/>
    <mergeCell ref="D107:E107"/>
    <mergeCell ref="D105:E105"/>
    <mergeCell ref="A1:H1"/>
    <mergeCell ref="A4:E4"/>
    <mergeCell ref="F4:F5"/>
    <mergeCell ref="H4:H5"/>
    <mergeCell ref="G4:G5"/>
    <mergeCell ref="D9:E9"/>
    <mergeCell ref="C8:E8"/>
    <mergeCell ref="A2:H2"/>
  </mergeCells>
  <hyperlinks>
    <hyperlink ref="G426" r:id="rId1" display="분석의뢰*@\4,000"/>
  </hyperlinks>
  <printOptions/>
  <pageMargins left="0.3937007874015748" right="0.3937007874015748" top="0.7480314960629921" bottom="0.7480314960629921" header="0.31496062992125984" footer="0.31496062992125984"/>
  <pageSetup firstPageNumber="27" useFirstPageNumber="1" fitToHeight="100" fitToWidth="1" horizontalDpi="600" verticalDpi="600" orientation="landscape" paperSize="9" scale="58" r:id="rId2"/>
  <headerFooter>
    <oddFooter>&amp;L&amp;12강원대학교산학협력단&amp;C&amp;18- &amp;P &amp; -</oddFooter>
  </headerFooter>
  <ignoredErrors>
    <ignoredError sqref="F468 F556 F583:F584 F590:F591 F606:F607 F612 F586 F588" formula="1"/>
  </ignoredErrors>
</worksheet>
</file>

<file path=xl/worksheets/sheet2.xml><?xml version="1.0" encoding="utf-8"?>
<worksheet xmlns="http://schemas.openxmlformats.org/spreadsheetml/2006/main" xmlns:r="http://schemas.openxmlformats.org/officeDocument/2006/relationships">
  <sheetPr>
    <tabColor theme="6"/>
    <pageSetUpPr fitToPage="1"/>
  </sheetPr>
  <dimension ref="A1:B16"/>
  <sheetViews>
    <sheetView tabSelected="1" view="pageBreakPreview" zoomScaleSheetLayoutView="100" zoomScalePageLayoutView="0" workbookViewId="0" topLeftCell="A1">
      <selection activeCell="N5" sqref="N5"/>
    </sheetView>
  </sheetViews>
  <sheetFormatPr defaultColWidth="9.140625" defaultRowHeight="15"/>
  <cols>
    <col min="1" max="1" width="10.57421875" style="0" customWidth="1"/>
    <col min="2" max="2" width="125.00390625" style="0" customWidth="1"/>
  </cols>
  <sheetData>
    <row r="1" spans="1:2" ht="33.75" customHeight="1">
      <c r="A1" s="429" t="s">
        <v>450</v>
      </c>
      <c r="B1" s="429"/>
    </row>
    <row r="2" spans="1:2" ht="22.5" customHeight="1">
      <c r="A2" s="63"/>
      <c r="B2" s="63"/>
    </row>
    <row r="3" spans="1:2" ht="30" customHeight="1">
      <c r="A3" s="65" t="s">
        <v>68</v>
      </c>
      <c r="B3" s="422" t="s">
        <v>933</v>
      </c>
    </row>
    <row r="4" spans="1:2" ht="22.5" customHeight="1">
      <c r="A4" s="65"/>
      <c r="B4" s="65"/>
    </row>
    <row r="5" spans="1:2" ht="67.5" customHeight="1">
      <c r="A5" s="68" t="s">
        <v>69</v>
      </c>
      <c r="B5" s="64" t="s">
        <v>395</v>
      </c>
    </row>
    <row r="6" spans="1:2" ht="18.75">
      <c r="A6" s="65"/>
      <c r="B6" s="65"/>
    </row>
    <row r="7" spans="1:2" ht="40.5" customHeight="1">
      <c r="A7" s="68" t="s">
        <v>70</v>
      </c>
      <c r="B7" s="64" t="s">
        <v>397</v>
      </c>
    </row>
    <row r="8" spans="1:2" ht="22.5" customHeight="1">
      <c r="A8" s="65"/>
      <c r="B8" s="65"/>
    </row>
    <row r="9" spans="1:2" ht="30" customHeight="1">
      <c r="A9" s="65" t="s">
        <v>71</v>
      </c>
      <c r="B9" s="66" t="s">
        <v>72</v>
      </c>
    </row>
    <row r="10" spans="1:2" ht="18.75">
      <c r="A10" s="65"/>
      <c r="B10" s="65"/>
    </row>
    <row r="11" spans="1:2" ht="30" customHeight="1">
      <c r="A11" s="65" t="s">
        <v>73</v>
      </c>
      <c r="B11" s="66" t="s">
        <v>74</v>
      </c>
    </row>
    <row r="12" spans="1:2" ht="22.5" customHeight="1">
      <c r="A12" s="65"/>
      <c r="B12" s="65"/>
    </row>
    <row r="13" spans="1:2" ht="30" customHeight="1">
      <c r="A13" s="65" t="s">
        <v>75</v>
      </c>
      <c r="B13" s="66" t="s">
        <v>76</v>
      </c>
    </row>
    <row r="14" spans="1:2" ht="18.75">
      <c r="A14" s="65"/>
      <c r="B14" s="66"/>
    </row>
    <row r="15" spans="1:2" ht="18.75">
      <c r="A15" s="65"/>
      <c r="B15" s="65"/>
    </row>
    <row r="16" spans="1:2" ht="16.5">
      <c r="A16" s="67"/>
      <c r="B16" s="67"/>
    </row>
  </sheetData>
  <sheetProtection/>
  <mergeCells count="1">
    <mergeCell ref="A1:B1"/>
  </mergeCells>
  <printOptions/>
  <pageMargins left="0.7480314960629921" right="0.7480314960629921" top="0.7480314960629921" bottom="0.7480314960629921" header="0.31496062992125984" footer="0.31496062992125984"/>
  <pageSetup fitToHeight="1" fitToWidth="1" horizontalDpi="600" verticalDpi="600" orientation="landscape" paperSize="9" scale="88" r:id="rId1"/>
  <headerFooter>
    <oddFooter>&amp;L강원대학교산학협력단</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P9"/>
  <sheetViews>
    <sheetView view="pageBreakPreview" zoomScaleSheetLayoutView="100" zoomScalePageLayoutView="0" workbookViewId="0" topLeftCell="A1">
      <selection activeCell="N5" sqref="N5"/>
    </sheetView>
  </sheetViews>
  <sheetFormatPr defaultColWidth="9.140625" defaultRowHeight="15"/>
  <sheetData>
    <row r="1" spans="1:16" ht="33" customHeight="1">
      <c r="A1" s="425"/>
      <c r="B1" s="425"/>
      <c r="C1" s="425"/>
      <c r="D1" s="425"/>
      <c r="E1" s="63"/>
      <c r="F1" s="63"/>
      <c r="G1" s="63"/>
      <c r="H1" s="63"/>
      <c r="I1" s="63"/>
      <c r="J1" s="63"/>
      <c r="K1" s="63"/>
      <c r="L1" s="63"/>
      <c r="M1" s="63"/>
      <c r="N1" s="63"/>
      <c r="O1" s="63"/>
      <c r="P1" s="63"/>
    </row>
    <row r="2" spans="1:16" ht="33" customHeight="1">
      <c r="A2" s="63"/>
      <c r="B2" s="63"/>
      <c r="C2" s="63"/>
      <c r="D2" s="63"/>
      <c r="E2" s="63"/>
      <c r="F2" s="63"/>
      <c r="G2" s="63"/>
      <c r="H2" s="63"/>
      <c r="I2" s="63"/>
      <c r="J2" s="63"/>
      <c r="K2" s="63"/>
      <c r="L2" s="63"/>
      <c r="M2" s="63"/>
      <c r="N2" s="63"/>
      <c r="O2" s="63"/>
      <c r="P2" s="63"/>
    </row>
    <row r="3" spans="1:16" ht="33" customHeight="1">
      <c r="A3" s="63"/>
      <c r="B3" s="63"/>
      <c r="C3" s="63"/>
      <c r="D3" s="63"/>
      <c r="E3" s="63"/>
      <c r="F3" s="63"/>
      <c r="G3" s="63"/>
      <c r="H3" s="63"/>
      <c r="I3" s="63"/>
      <c r="J3" s="63"/>
      <c r="K3" s="63"/>
      <c r="L3" s="63"/>
      <c r="M3" s="63"/>
      <c r="N3" s="63"/>
      <c r="O3" s="63"/>
      <c r="P3" s="63"/>
    </row>
    <row r="4" spans="1:16" ht="93" customHeight="1">
      <c r="A4" s="430" t="s">
        <v>331</v>
      </c>
      <c r="B4" s="430"/>
      <c r="C4" s="430"/>
      <c r="D4" s="430"/>
      <c r="E4" s="430"/>
      <c r="F4" s="430"/>
      <c r="G4" s="430"/>
      <c r="H4" s="430"/>
      <c r="I4" s="430"/>
      <c r="J4" s="430"/>
      <c r="K4" s="430"/>
      <c r="L4" s="430"/>
      <c r="M4" s="430"/>
      <c r="N4" s="430"/>
      <c r="O4" s="430"/>
      <c r="P4" s="430"/>
    </row>
    <row r="5" spans="1:16" ht="71.25" customHeight="1">
      <c r="A5" s="69"/>
      <c r="B5" s="69"/>
      <c r="C5" s="69"/>
      <c r="D5" s="69"/>
      <c r="E5" s="69"/>
      <c r="F5" s="69"/>
      <c r="G5" s="69"/>
      <c r="H5" s="69"/>
      <c r="I5" s="69"/>
      <c r="J5" s="69"/>
      <c r="K5" s="69"/>
      <c r="L5" s="69"/>
      <c r="M5" s="69"/>
      <c r="N5" s="69"/>
      <c r="O5" s="69"/>
      <c r="P5" s="69"/>
    </row>
    <row r="6" spans="1:16" ht="71.25" customHeight="1">
      <c r="A6" s="69"/>
      <c r="B6" s="69"/>
      <c r="C6" s="69"/>
      <c r="D6" s="69"/>
      <c r="E6" s="69"/>
      <c r="F6" s="69"/>
      <c r="G6" s="69"/>
      <c r="H6" s="69"/>
      <c r="I6" s="69"/>
      <c r="J6" s="69"/>
      <c r="K6" s="69"/>
      <c r="L6" s="69"/>
      <c r="M6" s="69"/>
      <c r="N6" s="69"/>
      <c r="O6" s="69"/>
      <c r="P6" s="69"/>
    </row>
    <row r="7" spans="1:16" ht="71.25" customHeight="1">
      <c r="A7" s="69"/>
      <c r="B7" s="69"/>
      <c r="C7" s="69"/>
      <c r="D7" s="69"/>
      <c r="E7" s="69"/>
      <c r="F7" s="69"/>
      <c r="G7" s="69"/>
      <c r="H7" s="69"/>
      <c r="I7" s="69"/>
      <c r="J7" s="69"/>
      <c r="K7" s="69"/>
      <c r="L7" s="69"/>
      <c r="M7" s="69"/>
      <c r="N7" s="69"/>
      <c r="O7" s="69"/>
      <c r="P7" s="69"/>
    </row>
    <row r="8" spans="1:16" ht="55.5" customHeight="1">
      <c r="A8" s="431" t="s">
        <v>67</v>
      </c>
      <c r="B8" s="431"/>
      <c r="C8" s="431"/>
      <c r="D8" s="431"/>
      <c r="E8" s="431"/>
      <c r="F8" s="431"/>
      <c r="G8" s="431"/>
      <c r="H8" s="431"/>
      <c r="I8" s="431"/>
      <c r="J8" s="431"/>
      <c r="K8" s="431"/>
      <c r="L8" s="431"/>
      <c r="M8" s="431"/>
      <c r="N8" s="431"/>
      <c r="O8" s="431"/>
      <c r="P8" s="431"/>
    </row>
    <row r="9" spans="1:16" ht="55.5" customHeight="1">
      <c r="A9" s="428"/>
      <c r="B9" s="428"/>
      <c r="C9" s="428"/>
      <c r="D9" s="428"/>
      <c r="E9" s="428"/>
      <c r="F9" s="428"/>
      <c r="G9" s="428"/>
      <c r="H9" s="428"/>
      <c r="I9" s="428"/>
      <c r="J9" s="428"/>
      <c r="K9" s="428"/>
      <c r="L9" s="428"/>
      <c r="M9" s="428"/>
      <c r="N9" s="428"/>
      <c r="O9" s="428"/>
      <c r="P9" s="428"/>
    </row>
  </sheetData>
  <sheetProtection/>
  <mergeCells count="4">
    <mergeCell ref="A1:D1"/>
    <mergeCell ref="A4:P4"/>
    <mergeCell ref="A8:P8"/>
    <mergeCell ref="A9:P9"/>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83" r:id="rId1"/>
</worksheet>
</file>

<file path=xl/worksheets/sheet4.xml><?xml version="1.0" encoding="utf-8"?>
<worksheet xmlns="http://schemas.openxmlformats.org/spreadsheetml/2006/main" xmlns:r="http://schemas.openxmlformats.org/officeDocument/2006/relationships">
  <sheetPr>
    <tabColor theme="9"/>
    <pageSetUpPr fitToPage="1"/>
  </sheetPr>
  <dimension ref="A1:K117"/>
  <sheetViews>
    <sheetView showGridLines="0" view="pageBreakPreview" zoomScale="75" zoomScaleNormal="70" zoomScaleSheetLayoutView="75" zoomScalePageLayoutView="0" workbookViewId="0" topLeftCell="A1">
      <pane ySplit="5" topLeftCell="A103" activePane="bottomLeft" state="frozen"/>
      <selection pane="topLeft" activeCell="N5" sqref="N5"/>
      <selection pane="bottomLeft" activeCell="N5" sqref="N5"/>
    </sheetView>
  </sheetViews>
  <sheetFormatPr defaultColWidth="9.140625" defaultRowHeight="15"/>
  <cols>
    <col min="1" max="3" width="12.57421875" style="1" customWidth="1"/>
    <col min="4" max="4" width="47.421875" style="1" customWidth="1"/>
    <col min="5" max="7" width="29.8515625" style="52" customWidth="1"/>
    <col min="8" max="8" width="23.140625" style="1" customWidth="1"/>
    <col min="9" max="16384" width="9.00390625" style="1" customWidth="1"/>
  </cols>
  <sheetData>
    <row r="1" spans="1:8" ht="64.5" customHeight="1">
      <c r="A1" s="435" t="s">
        <v>438</v>
      </c>
      <c r="B1" s="435"/>
      <c r="C1" s="435"/>
      <c r="D1" s="435"/>
      <c r="E1" s="435"/>
      <c r="F1" s="435"/>
      <c r="G1" s="435"/>
      <c r="H1" s="435"/>
    </row>
    <row r="2" spans="1:8" ht="18.75" customHeight="1">
      <c r="A2" s="436" t="s">
        <v>439</v>
      </c>
      <c r="B2" s="437"/>
      <c r="C2" s="437"/>
      <c r="D2" s="437"/>
      <c r="E2" s="437"/>
      <c r="F2" s="437"/>
      <c r="G2" s="437"/>
      <c r="H2" s="438"/>
    </row>
    <row r="3" spans="1:8" ht="20.25" customHeight="1" thickBot="1">
      <c r="A3" s="48" t="s">
        <v>26</v>
      </c>
      <c r="B3" s="46" t="s">
        <v>5</v>
      </c>
      <c r="C3" s="47"/>
      <c r="D3" s="47"/>
      <c r="E3" s="51"/>
      <c r="F3" s="51"/>
      <c r="G3" s="51"/>
      <c r="H3" s="49" t="s">
        <v>25</v>
      </c>
    </row>
    <row r="4" spans="1:8" ht="26.25" customHeight="1">
      <c r="A4" s="439" t="s">
        <v>27</v>
      </c>
      <c r="B4" s="440"/>
      <c r="C4" s="440"/>
      <c r="D4" s="440"/>
      <c r="E4" s="441" t="s">
        <v>431</v>
      </c>
      <c r="F4" s="441" t="s">
        <v>409</v>
      </c>
      <c r="G4" s="441" t="s">
        <v>17</v>
      </c>
      <c r="H4" s="443" t="s">
        <v>18</v>
      </c>
    </row>
    <row r="5" spans="1:8" ht="26.25" customHeight="1" thickBot="1">
      <c r="A5" s="83" t="s">
        <v>19</v>
      </c>
      <c r="B5" s="127" t="s">
        <v>20</v>
      </c>
      <c r="C5" s="127" t="s">
        <v>21</v>
      </c>
      <c r="D5" s="127" t="s">
        <v>22</v>
      </c>
      <c r="E5" s="442"/>
      <c r="F5" s="442"/>
      <c r="G5" s="442"/>
      <c r="H5" s="444"/>
    </row>
    <row r="6" spans="1:8" ht="26.25" customHeight="1" thickBot="1">
      <c r="A6" s="445" t="s">
        <v>157</v>
      </c>
      <c r="B6" s="446"/>
      <c r="C6" s="446"/>
      <c r="D6" s="446"/>
      <c r="E6" s="94">
        <f>E7+E21+E29+E38+E47+E53</f>
        <v>108502191</v>
      </c>
      <c r="F6" s="94">
        <f>F7+F21+F29+F38+F47+F53</f>
        <v>100779890</v>
      </c>
      <c r="G6" s="94">
        <f>E6-F6</f>
        <v>7722301</v>
      </c>
      <c r="H6" s="29"/>
    </row>
    <row r="7" spans="1:8" ht="26.25" customHeight="1">
      <c r="A7" s="84"/>
      <c r="B7" s="447" t="s">
        <v>77</v>
      </c>
      <c r="C7" s="447"/>
      <c r="D7" s="447"/>
      <c r="E7" s="95">
        <f>E8+E11+E13+E16+E19</f>
        <v>17692552</v>
      </c>
      <c r="F7" s="95">
        <f>F8+F11+F13+F16+F19</f>
        <v>15227514</v>
      </c>
      <c r="G7" s="95">
        <f aca="true" t="shared" si="0" ref="G7:G70">E7-F7</f>
        <v>2465038</v>
      </c>
      <c r="H7" s="26"/>
    </row>
    <row r="8" spans="1:8" ht="26.25" customHeight="1">
      <c r="A8" s="84"/>
      <c r="B8" s="41"/>
      <c r="C8" s="432" t="s">
        <v>78</v>
      </c>
      <c r="D8" s="433"/>
      <c r="E8" s="96">
        <f>E9+E10</f>
        <v>14034000</v>
      </c>
      <c r="F8" s="96">
        <f>F9+F10</f>
        <v>12840000</v>
      </c>
      <c r="G8" s="96">
        <f t="shared" si="0"/>
        <v>1194000</v>
      </c>
      <c r="H8" s="42"/>
    </row>
    <row r="9" spans="1:8" ht="26.25" customHeight="1">
      <c r="A9" s="84"/>
      <c r="B9" s="41"/>
      <c r="C9" s="41"/>
      <c r="D9" s="38" t="s">
        <v>79</v>
      </c>
      <c r="E9" s="96">
        <f>1/1000*'수입의 부 목별'!F9</f>
        <v>8189000</v>
      </c>
      <c r="F9" s="96">
        <v>7181000</v>
      </c>
      <c r="G9" s="96">
        <f t="shared" si="0"/>
        <v>1008000</v>
      </c>
      <c r="H9" s="42"/>
    </row>
    <row r="10" spans="1:8" ht="26.25" customHeight="1">
      <c r="A10" s="84"/>
      <c r="B10" s="41"/>
      <c r="C10" s="41"/>
      <c r="D10" s="38" t="s">
        <v>80</v>
      </c>
      <c r="E10" s="96">
        <f>1/1000*'수입의 부 목별'!F12</f>
        <v>5845000</v>
      </c>
      <c r="F10" s="96">
        <v>5659000</v>
      </c>
      <c r="G10" s="96">
        <f t="shared" si="0"/>
        <v>186000</v>
      </c>
      <c r="H10" s="42"/>
    </row>
    <row r="11" spans="1:8" ht="26.25" customHeight="1">
      <c r="A11" s="84"/>
      <c r="B11" s="41"/>
      <c r="C11" s="434" t="s">
        <v>81</v>
      </c>
      <c r="D11" s="434"/>
      <c r="E11" s="96">
        <f>E12</f>
        <v>23352</v>
      </c>
      <c r="F11" s="96">
        <f>F12</f>
        <v>19714</v>
      </c>
      <c r="G11" s="96">
        <f t="shared" si="0"/>
        <v>3638</v>
      </c>
      <c r="H11" s="42"/>
    </row>
    <row r="12" spans="1:8" ht="26.25" customHeight="1">
      <c r="A12" s="84"/>
      <c r="B12" s="41"/>
      <c r="C12" s="41"/>
      <c r="D12" s="24" t="s">
        <v>81</v>
      </c>
      <c r="E12" s="96">
        <f>1/1000*'수입의 부 목별'!F17</f>
        <v>23352</v>
      </c>
      <c r="F12" s="96">
        <v>19714</v>
      </c>
      <c r="G12" s="96">
        <f t="shared" si="0"/>
        <v>3638</v>
      </c>
      <c r="H12" s="42"/>
    </row>
    <row r="13" spans="1:8" ht="26.25" customHeight="1">
      <c r="A13" s="84"/>
      <c r="B13" s="41"/>
      <c r="C13" s="432" t="s">
        <v>82</v>
      </c>
      <c r="D13" s="433"/>
      <c r="E13" s="96">
        <f>E14+E15</f>
        <v>820000</v>
      </c>
      <c r="F13" s="96">
        <f>F14+F15</f>
        <v>820000</v>
      </c>
      <c r="G13" s="96">
        <f t="shared" si="0"/>
        <v>0</v>
      </c>
      <c r="H13" s="42"/>
    </row>
    <row r="14" spans="1:8" ht="26.25" customHeight="1">
      <c r="A14" s="84"/>
      <c r="B14" s="41"/>
      <c r="C14" s="41"/>
      <c r="D14" s="38" t="s">
        <v>83</v>
      </c>
      <c r="E14" s="96">
        <f>1/1000*'수입의 부 목별'!F23</f>
        <v>605000</v>
      </c>
      <c r="F14" s="96">
        <v>605000</v>
      </c>
      <c r="G14" s="96">
        <f t="shared" si="0"/>
        <v>0</v>
      </c>
      <c r="H14" s="42"/>
    </row>
    <row r="15" spans="1:8" ht="26.25" customHeight="1">
      <c r="A15" s="84"/>
      <c r="B15" s="41"/>
      <c r="C15" s="41"/>
      <c r="D15" s="38" t="s">
        <v>84</v>
      </c>
      <c r="E15" s="96">
        <f>1/1000*'수입의 부 목별'!F25</f>
        <v>215000</v>
      </c>
      <c r="F15" s="96">
        <v>215000</v>
      </c>
      <c r="G15" s="96">
        <f t="shared" si="0"/>
        <v>0</v>
      </c>
      <c r="H15" s="42"/>
    </row>
    <row r="16" spans="1:8" ht="26.25" customHeight="1">
      <c r="A16" s="84"/>
      <c r="B16" s="41"/>
      <c r="C16" s="434" t="s">
        <v>85</v>
      </c>
      <c r="D16" s="448"/>
      <c r="E16" s="96">
        <f>E17+E18</f>
        <v>743700</v>
      </c>
      <c r="F16" s="96">
        <f>F17+F18</f>
        <v>507800</v>
      </c>
      <c r="G16" s="96">
        <f t="shared" si="0"/>
        <v>235900</v>
      </c>
      <c r="H16" s="42"/>
    </row>
    <row r="17" spans="1:8" ht="26.25" customHeight="1">
      <c r="A17" s="84"/>
      <c r="B17" s="41"/>
      <c r="C17" s="41"/>
      <c r="D17" s="38" t="s">
        <v>365</v>
      </c>
      <c r="E17" s="96">
        <f>1/1000*'수입의 부 목별'!F28</f>
        <v>516400</v>
      </c>
      <c r="F17" s="96">
        <v>500000</v>
      </c>
      <c r="G17" s="96">
        <f t="shared" si="0"/>
        <v>16400</v>
      </c>
      <c r="H17" s="42"/>
    </row>
    <row r="18" spans="1:8" ht="26.25" customHeight="1">
      <c r="A18" s="84"/>
      <c r="B18" s="41"/>
      <c r="C18" s="41"/>
      <c r="D18" s="38" t="s">
        <v>86</v>
      </c>
      <c r="E18" s="96">
        <f>1/1000*'수입의 부 목별'!F34</f>
        <v>227300</v>
      </c>
      <c r="F18" s="96">
        <v>7800</v>
      </c>
      <c r="G18" s="96">
        <f t="shared" si="0"/>
        <v>219500</v>
      </c>
      <c r="H18" s="42"/>
    </row>
    <row r="19" spans="1:8" ht="26.25" customHeight="1">
      <c r="A19" s="84"/>
      <c r="B19" s="41"/>
      <c r="C19" s="434" t="s">
        <v>87</v>
      </c>
      <c r="D19" s="434"/>
      <c r="E19" s="96">
        <f>E20</f>
        <v>2071500</v>
      </c>
      <c r="F19" s="96">
        <f>F20</f>
        <v>1040000</v>
      </c>
      <c r="G19" s="96">
        <f t="shared" si="0"/>
        <v>1031500</v>
      </c>
      <c r="H19" s="42"/>
    </row>
    <row r="20" spans="1:11" ht="26.25" customHeight="1">
      <c r="A20" s="84"/>
      <c r="B20" s="41"/>
      <c r="C20" s="41"/>
      <c r="D20" s="25" t="s">
        <v>87</v>
      </c>
      <c r="E20" s="97">
        <f>1/1000*'수입의 부 목별'!F41</f>
        <v>2071500</v>
      </c>
      <c r="F20" s="97">
        <v>1040000</v>
      </c>
      <c r="G20" s="97">
        <f t="shared" si="0"/>
        <v>1031500</v>
      </c>
      <c r="H20" s="43"/>
      <c r="J20" s="37"/>
      <c r="K20" s="37"/>
    </row>
    <row r="21" spans="1:11" ht="26.25" customHeight="1">
      <c r="A21" s="85"/>
      <c r="B21" s="449" t="s">
        <v>88</v>
      </c>
      <c r="C21" s="449"/>
      <c r="D21" s="449"/>
      <c r="E21" s="96">
        <f>E22+E25+E27</f>
        <v>79141538</v>
      </c>
      <c r="F21" s="96">
        <f>F22+F25+F27</f>
        <v>74718311</v>
      </c>
      <c r="G21" s="96">
        <f t="shared" si="0"/>
        <v>4423227</v>
      </c>
      <c r="H21" s="42"/>
      <c r="J21" s="37"/>
      <c r="K21" s="37"/>
    </row>
    <row r="22" spans="1:11" ht="26.25" customHeight="1">
      <c r="A22" s="84"/>
      <c r="B22" s="41"/>
      <c r="C22" s="434" t="s">
        <v>78</v>
      </c>
      <c r="D22" s="448"/>
      <c r="E22" s="96">
        <f>E23+E24</f>
        <v>62285400</v>
      </c>
      <c r="F22" s="96">
        <f>F23+F24</f>
        <v>61863554</v>
      </c>
      <c r="G22" s="96">
        <f t="shared" si="0"/>
        <v>421846</v>
      </c>
      <c r="H22" s="42"/>
      <c r="J22" s="37"/>
      <c r="K22" s="37"/>
    </row>
    <row r="23" spans="1:11" ht="26.25" customHeight="1">
      <c r="A23" s="84"/>
      <c r="B23" s="41"/>
      <c r="C23" s="41"/>
      <c r="D23" s="38" t="s">
        <v>79</v>
      </c>
      <c r="E23" s="96">
        <f>1/1000*'수입의 부 목별'!F54</f>
        <v>62051880</v>
      </c>
      <c r="F23" s="96">
        <v>61707554</v>
      </c>
      <c r="G23" s="96">
        <f t="shared" si="0"/>
        <v>344326</v>
      </c>
      <c r="H23" s="42"/>
      <c r="J23" s="37"/>
      <c r="K23" s="37"/>
    </row>
    <row r="24" spans="1:8" ht="26.25" customHeight="1">
      <c r="A24" s="84"/>
      <c r="B24" s="41"/>
      <c r="C24" s="41"/>
      <c r="D24" s="38" t="s">
        <v>80</v>
      </c>
      <c r="E24" s="96">
        <f>1/1000*'수입의 부 목별'!F57</f>
        <v>233520</v>
      </c>
      <c r="F24" s="96">
        <v>156000</v>
      </c>
      <c r="G24" s="96">
        <f t="shared" si="0"/>
        <v>77520</v>
      </c>
      <c r="H24" s="42"/>
    </row>
    <row r="25" spans="1:8" ht="26.25" customHeight="1">
      <c r="A25" s="84"/>
      <c r="B25" s="41"/>
      <c r="C25" s="434" t="s">
        <v>81</v>
      </c>
      <c r="D25" s="448"/>
      <c r="E25" s="96">
        <f>E26</f>
        <v>8962838</v>
      </c>
      <c r="F25" s="96">
        <f>F26</f>
        <v>7757305</v>
      </c>
      <c r="G25" s="96">
        <f t="shared" si="0"/>
        <v>1205533</v>
      </c>
      <c r="H25" s="42"/>
    </row>
    <row r="26" spans="1:8" ht="26.25" customHeight="1">
      <c r="A26" s="84"/>
      <c r="B26" s="41"/>
      <c r="C26" s="41"/>
      <c r="D26" s="38" t="s">
        <v>81</v>
      </c>
      <c r="E26" s="96">
        <f>1/1000*'수입의 부 목별'!F61</f>
        <v>8962838</v>
      </c>
      <c r="F26" s="96">
        <v>7757305</v>
      </c>
      <c r="G26" s="96">
        <f t="shared" si="0"/>
        <v>1205533</v>
      </c>
      <c r="H26" s="42"/>
    </row>
    <row r="27" spans="1:8" ht="26.25" customHeight="1" thickBot="1">
      <c r="A27" s="86"/>
      <c r="B27" s="4"/>
      <c r="C27" s="450" t="s">
        <v>89</v>
      </c>
      <c r="D27" s="450"/>
      <c r="E27" s="98">
        <f>E28</f>
        <v>7893300</v>
      </c>
      <c r="F27" s="98">
        <f>F28</f>
        <v>5097452</v>
      </c>
      <c r="G27" s="98">
        <f t="shared" si="0"/>
        <v>2795848</v>
      </c>
      <c r="H27" s="21"/>
    </row>
    <row r="28" spans="1:8" ht="26.25" customHeight="1">
      <c r="A28" s="84"/>
      <c r="B28" s="41"/>
      <c r="C28" s="41"/>
      <c r="D28" s="129" t="s">
        <v>89</v>
      </c>
      <c r="E28" s="130">
        <f>1/1000*'수입의 부 목별'!F70</f>
        <v>7893300</v>
      </c>
      <c r="F28" s="130">
        <v>5097452</v>
      </c>
      <c r="G28" s="130">
        <f t="shared" si="0"/>
        <v>2795848</v>
      </c>
      <c r="H28" s="9"/>
    </row>
    <row r="29" spans="1:8" ht="26.25" customHeight="1">
      <c r="A29" s="84"/>
      <c r="B29" s="449" t="s">
        <v>90</v>
      </c>
      <c r="C29" s="449"/>
      <c r="D29" s="449"/>
      <c r="E29" s="96">
        <f>E30+E34</f>
        <v>10426078</v>
      </c>
      <c r="F29" s="96">
        <f>F30+F34</f>
        <v>9624529</v>
      </c>
      <c r="G29" s="96">
        <f t="shared" si="0"/>
        <v>801549</v>
      </c>
      <c r="H29" s="42"/>
    </row>
    <row r="30" spans="1:8" ht="26.25" customHeight="1">
      <c r="A30" s="84"/>
      <c r="B30" s="41"/>
      <c r="C30" s="434" t="s">
        <v>77</v>
      </c>
      <c r="D30" s="448"/>
      <c r="E30" s="96">
        <f>E31+E32+E33</f>
        <v>1149838</v>
      </c>
      <c r="F30" s="96">
        <f>F31+F32+F33</f>
        <v>916929</v>
      </c>
      <c r="G30" s="96">
        <f t="shared" si="0"/>
        <v>232909</v>
      </c>
      <c r="H30" s="42"/>
    </row>
    <row r="31" spans="1:8" ht="26.25" customHeight="1">
      <c r="A31" s="84"/>
      <c r="B31" s="41"/>
      <c r="C31" s="41"/>
      <c r="D31" s="38" t="s">
        <v>91</v>
      </c>
      <c r="E31" s="96">
        <f>1/1000*'수입의 부 목별'!F108</f>
        <v>1144000</v>
      </c>
      <c r="F31" s="96">
        <v>912000</v>
      </c>
      <c r="G31" s="96">
        <f t="shared" si="0"/>
        <v>232000</v>
      </c>
      <c r="H31" s="42"/>
    </row>
    <row r="32" spans="1:8" ht="26.25" customHeight="1">
      <c r="A32" s="84"/>
      <c r="B32" s="41"/>
      <c r="C32" s="41"/>
      <c r="D32" s="38" t="s">
        <v>81</v>
      </c>
      <c r="E32" s="96">
        <f>1/1000*'수입의 부 목별'!F111</f>
        <v>5838</v>
      </c>
      <c r="F32" s="96">
        <v>4929</v>
      </c>
      <c r="G32" s="96">
        <f t="shared" si="0"/>
        <v>909</v>
      </c>
      <c r="H32" s="42"/>
    </row>
    <row r="33" spans="1:8" ht="26.25" customHeight="1">
      <c r="A33" s="84"/>
      <c r="B33" s="41"/>
      <c r="C33" s="41"/>
      <c r="D33" s="38" t="s">
        <v>87</v>
      </c>
      <c r="E33" s="96">
        <f>1/1000*'수입의 부 목별'!F116</f>
        <v>0</v>
      </c>
      <c r="F33" s="96">
        <v>0</v>
      </c>
      <c r="G33" s="96">
        <f t="shared" si="0"/>
        <v>0</v>
      </c>
      <c r="H33" s="42"/>
    </row>
    <row r="34" spans="1:8" ht="26.25" customHeight="1">
      <c r="A34" s="84"/>
      <c r="B34" s="41"/>
      <c r="C34" s="434" t="s">
        <v>88</v>
      </c>
      <c r="D34" s="448"/>
      <c r="E34" s="96">
        <f>E35+E36+E37</f>
        <v>9276240</v>
      </c>
      <c r="F34" s="96">
        <f>F35+F36+F37</f>
        <v>8707600</v>
      </c>
      <c r="G34" s="96">
        <f t="shared" si="0"/>
        <v>568640</v>
      </c>
      <c r="H34" s="42"/>
    </row>
    <row r="35" spans="1:8" ht="26.25" customHeight="1">
      <c r="A35" s="84"/>
      <c r="B35" s="41"/>
      <c r="C35" s="41"/>
      <c r="D35" s="38" t="s">
        <v>78</v>
      </c>
      <c r="E35" s="96">
        <f>1/1000*'수입의 부 목별'!F119</f>
        <v>9230200</v>
      </c>
      <c r="F35" s="96">
        <v>8685000</v>
      </c>
      <c r="G35" s="96">
        <f t="shared" si="0"/>
        <v>545200</v>
      </c>
      <c r="H35" s="42"/>
    </row>
    <row r="36" spans="1:8" ht="26.25" customHeight="1">
      <c r="A36" s="84"/>
      <c r="B36" s="41"/>
      <c r="C36" s="41"/>
      <c r="D36" s="38" t="s">
        <v>81</v>
      </c>
      <c r="E36" s="96">
        <f>1/1000*'수입의 부 목별'!F122</f>
        <v>28040</v>
      </c>
      <c r="F36" s="96">
        <v>8000</v>
      </c>
      <c r="G36" s="96">
        <f t="shared" si="0"/>
        <v>20040</v>
      </c>
      <c r="H36" s="42"/>
    </row>
    <row r="37" spans="1:8" ht="26.25" customHeight="1">
      <c r="A37" s="84"/>
      <c r="B37" s="41"/>
      <c r="C37" s="41"/>
      <c r="D37" s="25" t="s">
        <v>89</v>
      </c>
      <c r="E37" s="97">
        <f>1/1000*'수입의 부 목별'!F124</f>
        <v>18000</v>
      </c>
      <c r="F37" s="97">
        <v>14600</v>
      </c>
      <c r="G37" s="97">
        <f t="shared" si="0"/>
        <v>3400</v>
      </c>
      <c r="H37" s="43"/>
    </row>
    <row r="38" spans="1:8" ht="26.25" customHeight="1">
      <c r="A38" s="84"/>
      <c r="B38" s="449" t="s">
        <v>92</v>
      </c>
      <c r="C38" s="449"/>
      <c r="D38" s="449"/>
      <c r="E38" s="96">
        <f>E39+E44</f>
        <v>403000</v>
      </c>
      <c r="F38" s="96">
        <f>F39+F44</f>
        <v>400000</v>
      </c>
      <c r="G38" s="96">
        <f t="shared" si="0"/>
        <v>3000</v>
      </c>
      <c r="H38" s="42"/>
    </row>
    <row r="39" spans="1:8" ht="26.25" customHeight="1">
      <c r="A39" s="84"/>
      <c r="B39" s="41"/>
      <c r="C39" s="434" t="s">
        <v>93</v>
      </c>
      <c r="D39" s="448"/>
      <c r="E39" s="96">
        <f>E40+E41+E42+E43</f>
        <v>0</v>
      </c>
      <c r="F39" s="96">
        <f>F40+F41+F42+F43</f>
        <v>0</v>
      </c>
      <c r="G39" s="96">
        <f t="shared" si="0"/>
        <v>0</v>
      </c>
      <c r="H39" s="42"/>
    </row>
    <row r="40" spans="1:8" ht="26.25" customHeight="1">
      <c r="A40" s="84"/>
      <c r="B40" s="41"/>
      <c r="C40" s="41"/>
      <c r="D40" s="38" t="s">
        <v>94</v>
      </c>
      <c r="E40" s="96">
        <f>1/1000*'수입의 부 목별'!F128</f>
        <v>0</v>
      </c>
      <c r="F40" s="96">
        <v>0</v>
      </c>
      <c r="G40" s="96">
        <f t="shared" si="0"/>
        <v>0</v>
      </c>
      <c r="H40" s="42"/>
    </row>
    <row r="41" spans="1:8" ht="26.25" customHeight="1">
      <c r="A41" s="84"/>
      <c r="B41" s="41"/>
      <c r="C41" s="41"/>
      <c r="D41" s="38" t="s">
        <v>95</v>
      </c>
      <c r="E41" s="96">
        <f>1/1000*'수입의 부 목별'!F130</f>
        <v>0</v>
      </c>
      <c r="F41" s="96">
        <v>0</v>
      </c>
      <c r="G41" s="96">
        <f t="shared" si="0"/>
        <v>0</v>
      </c>
      <c r="H41" s="42"/>
    </row>
    <row r="42" spans="1:8" ht="26.25" customHeight="1">
      <c r="A42" s="84"/>
      <c r="B42" s="41"/>
      <c r="C42" s="41"/>
      <c r="D42" s="38" t="s">
        <v>96</v>
      </c>
      <c r="E42" s="96">
        <f>1/1000*'수입의 부 목별'!F132</f>
        <v>0</v>
      </c>
      <c r="F42" s="96">
        <v>0</v>
      </c>
      <c r="G42" s="96">
        <f t="shared" si="0"/>
        <v>0</v>
      </c>
      <c r="H42" s="42"/>
    </row>
    <row r="43" spans="1:8" ht="26.25" customHeight="1">
      <c r="A43" s="84"/>
      <c r="B43" s="41"/>
      <c r="C43" s="41"/>
      <c r="D43" s="38" t="s">
        <v>97</v>
      </c>
      <c r="E43" s="96">
        <f>1/1000*'수입의 부 목별'!F134</f>
        <v>0</v>
      </c>
      <c r="F43" s="96">
        <v>0</v>
      </c>
      <c r="G43" s="96">
        <f t="shared" si="0"/>
        <v>0</v>
      </c>
      <c r="H43" s="42"/>
    </row>
    <row r="44" spans="1:8" ht="26.25" customHeight="1">
      <c r="A44" s="84"/>
      <c r="B44" s="41"/>
      <c r="C44" s="434" t="s">
        <v>98</v>
      </c>
      <c r="D44" s="448"/>
      <c r="E44" s="96">
        <f>E45+E46</f>
        <v>403000</v>
      </c>
      <c r="F44" s="96">
        <f>F45+F46</f>
        <v>400000</v>
      </c>
      <c r="G44" s="96">
        <f t="shared" si="0"/>
        <v>3000</v>
      </c>
      <c r="H44" s="42"/>
    </row>
    <row r="45" spans="1:8" ht="26.25" customHeight="1">
      <c r="A45" s="84"/>
      <c r="B45" s="41"/>
      <c r="C45" s="41"/>
      <c r="D45" s="38" t="s">
        <v>99</v>
      </c>
      <c r="E45" s="96">
        <f>1/1000*'수입의 부 목별'!F137</f>
        <v>0</v>
      </c>
      <c r="F45" s="96">
        <v>0</v>
      </c>
      <c r="G45" s="96">
        <f t="shared" si="0"/>
        <v>0</v>
      </c>
      <c r="H45" s="42"/>
    </row>
    <row r="46" spans="1:8" ht="26.25" customHeight="1">
      <c r="A46" s="84"/>
      <c r="B46" s="41"/>
      <c r="C46" s="41"/>
      <c r="D46" s="25" t="s">
        <v>100</v>
      </c>
      <c r="E46" s="97">
        <f>1/1000*'수입의 부 목별'!F139</f>
        <v>403000</v>
      </c>
      <c r="F46" s="97">
        <v>400000</v>
      </c>
      <c r="G46" s="97">
        <f t="shared" si="0"/>
        <v>3000</v>
      </c>
      <c r="H46" s="43"/>
    </row>
    <row r="47" spans="1:8" ht="26.25" customHeight="1">
      <c r="A47" s="84"/>
      <c r="B47" s="449" t="s">
        <v>101</v>
      </c>
      <c r="C47" s="449"/>
      <c r="D47" s="449"/>
      <c r="E47" s="96">
        <f>E48</f>
        <v>707543</v>
      </c>
      <c r="F47" s="96">
        <f>F48</f>
        <v>681036</v>
      </c>
      <c r="G47" s="96">
        <f t="shared" si="0"/>
        <v>26507</v>
      </c>
      <c r="H47" s="42"/>
    </row>
    <row r="48" spans="1:8" ht="26.25" customHeight="1">
      <c r="A48" s="84"/>
      <c r="B48" s="41"/>
      <c r="C48" s="434" t="s">
        <v>101</v>
      </c>
      <c r="D48" s="448"/>
      <c r="E48" s="96">
        <f>E49+E50+E51+E52</f>
        <v>707543</v>
      </c>
      <c r="F48" s="96">
        <f>F49+F50+F51+F52</f>
        <v>681036</v>
      </c>
      <c r="G48" s="96">
        <f t="shared" si="0"/>
        <v>26507</v>
      </c>
      <c r="H48" s="42"/>
    </row>
    <row r="49" spans="1:8" ht="26.25" customHeight="1">
      <c r="A49" s="84"/>
      <c r="B49" s="41"/>
      <c r="C49" s="41"/>
      <c r="D49" s="38" t="s">
        <v>102</v>
      </c>
      <c r="E49" s="96">
        <f>1/1000*'수입의 부 목별'!F146</f>
        <v>707543</v>
      </c>
      <c r="F49" s="96">
        <v>681036</v>
      </c>
      <c r="G49" s="96">
        <f t="shared" si="0"/>
        <v>26507</v>
      </c>
      <c r="H49" s="42"/>
    </row>
    <row r="50" spans="1:8" ht="26.25" customHeight="1">
      <c r="A50" s="84"/>
      <c r="B50" s="41"/>
      <c r="C50" s="41"/>
      <c r="D50" s="38" t="s">
        <v>103</v>
      </c>
      <c r="E50" s="96">
        <f>1/1000*'수입의 부 목별'!F157</f>
        <v>0</v>
      </c>
      <c r="F50" s="96">
        <v>0</v>
      </c>
      <c r="G50" s="96">
        <f t="shared" si="0"/>
        <v>0</v>
      </c>
      <c r="H50" s="42"/>
    </row>
    <row r="51" spans="1:8" ht="26.25" customHeight="1">
      <c r="A51" s="84"/>
      <c r="B51" s="41"/>
      <c r="C51" s="41"/>
      <c r="D51" s="38" t="s">
        <v>104</v>
      </c>
      <c r="E51" s="96">
        <f>1/1000*'수입의 부 목별'!F161</f>
        <v>0</v>
      </c>
      <c r="F51" s="96">
        <v>0</v>
      </c>
      <c r="G51" s="96">
        <f t="shared" si="0"/>
        <v>0</v>
      </c>
      <c r="H51" s="42"/>
    </row>
    <row r="52" spans="1:8" ht="26.25" customHeight="1">
      <c r="A52" s="84"/>
      <c r="B52" s="41"/>
      <c r="C52" s="41"/>
      <c r="D52" s="38" t="s">
        <v>105</v>
      </c>
      <c r="E52" s="96">
        <f>1/1000*'수입의 부 목별'!F163</f>
        <v>0</v>
      </c>
      <c r="F52" s="96">
        <v>0</v>
      </c>
      <c r="G52" s="96">
        <f t="shared" si="0"/>
        <v>0</v>
      </c>
      <c r="H52" s="42"/>
    </row>
    <row r="53" spans="1:8" ht="26.25" customHeight="1" thickBot="1">
      <c r="A53" s="86"/>
      <c r="B53" s="455" t="s">
        <v>106</v>
      </c>
      <c r="C53" s="455"/>
      <c r="D53" s="455"/>
      <c r="E53" s="98">
        <f>E54+E64</f>
        <v>131480</v>
      </c>
      <c r="F53" s="98">
        <f>F54+F64</f>
        <v>128500</v>
      </c>
      <c r="G53" s="98">
        <f t="shared" si="0"/>
        <v>2980</v>
      </c>
      <c r="H53" s="21"/>
    </row>
    <row r="54" spans="1:8" ht="26.25" customHeight="1">
      <c r="A54" s="84"/>
      <c r="B54" s="113"/>
      <c r="C54" s="456" t="s">
        <v>107</v>
      </c>
      <c r="D54" s="457"/>
      <c r="E54" s="95">
        <f>E55+E56+E57+E58+E59+E60+E61+E62+E63</f>
        <v>131480</v>
      </c>
      <c r="F54" s="95">
        <f>F55+F56+F57+F58+F59+F60+F61+F62+F63</f>
        <v>128500</v>
      </c>
      <c r="G54" s="95">
        <f t="shared" si="0"/>
        <v>2980</v>
      </c>
      <c r="H54" s="26"/>
    </row>
    <row r="55" spans="1:8" ht="26.25" customHeight="1">
      <c r="A55" s="84"/>
      <c r="B55" s="41"/>
      <c r="C55" s="41"/>
      <c r="D55" s="38" t="s">
        <v>108</v>
      </c>
      <c r="E55" s="96">
        <f>1/1000*'수입의 부 목별'!F167</f>
        <v>0</v>
      </c>
      <c r="F55" s="96">
        <v>0</v>
      </c>
      <c r="G55" s="96">
        <f t="shared" si="0"/>
        <v>0</v>
      </c>
      <c r="H55" s="42"/>
    </row>
    <row r="56" spans="1:8" ht="26.25" customHeight="1">
      <c r="A56" s="84"/>
      <c r="B56" s="41"/>
      <c r="C56" s="41"/>
      <c r="D56" s="38" t="s">
        <v>109</v>
      </c>
      <c r="E56" s="96">
        <f>1/1000*'수입의 부 목별'!F169</f>
        <v>0</v>
      </c>
      <c r="F56" s="96">
        <v>0</v>
      </c>
      <c r="G56" s="96">
        <f t="shared" si="0"/>
        <v>0</v>
      </c>
      <c r="H56" s="42"/>
    </row>
    <row r="57" spans="1:8" ht="26.25" customHeight="1">
      <c r="A57" s="84"/>
      <c r="B57" s="41"/>
      <c r="C57" s="41"/>
      <c r="D57" s="38" t="s">
        <v>110</v>
      </c>
      <c r="E57" s="96">
        <f>1/1000*'수입의 부 목별'!F171</f>
        <v>0</v>
      </c>
      <c r="F57" s="96">
        <v>0</v>
      </c>
      <c r="G57" s="96">
        <f t="shared" si="0"/>
        <v>0</v>
      </c>
      <c r="H57" s="42"/>
    </row>
    <row r="58" spans="1:8" ht="26.25" customHeight="1">
      <c r="A58" s="84"/>
      <c r="B58" s="41"/>
      <c r="C58" s="41"/>
      <c r="D58" s="38" t="s">
        <v>111</v>
      </c>
      <c r="E58" s="96">
        <f>1/1000*'수입의 부 목별'!F173</f>
        <v>0</v>
      </c>
      <c r="F58" s="96">
        <v>0</v>
      </c>
      <c r="G58" s="96">
        <f t="shared" si="0"/>
        <v>0</v>
      </c>
      <c r="H58" s="42"/>
    </row>
    <row r="59" spans="1:8" ht="26.25" customHeight="1">
      <c r="A59" s="84"/>
      <c r="B59" s="41"/>
      <c r="C59" s="41"/>
      <c r="D59" s="38" t="s">
        <v>112</v>
      </c>
      <c r="E59" s="96">
        <f>1/1000*'수입의 부 목별'!F175</f>
        <v>0</v>
      </c>
      <c r="F59" s="96">
        <v>0</v>
      </c>
      <c r="G59" s="96">
        <f t="shared" si="0"/>
        <v>0</v>
      </c>
      <c r="H59" s="42"/>
    </row>
    <row r="60" spans="1:8" ht="26.25" customHeight="1">
      <c r="A60" s="84"/>
      <c r="B60" s="41"/>
      <c r="C60" s="41"/>
      <c r="D60" s="38" t="s">
        <v>113</v>
      </c>
      <c r="E60" s="96">
        <f>1/1000*'수입의 부 목별'!F177</f>
        <v>0</v>
      </c>
      <c r="F60" s="96">
        <v>0</v>
      </c>
      <c r="G60" s="96">
        <f t="shared" si="0"/>
        <v>0</v>
      </c>
      <c r="H60" s="42"/>
    </row>
    <row r="61" spans="1:8" ht="26.25" customHeight="1">
      <c r="A61" s="84"/>
      <c r="B61" s="41"/>
      <c r="C61" s="41"/>
      <c r="D61" s="38" t="s">
        <v>114</v>
      </c>
      <c r="E61" s="96">
        <f>1/1000*'수입의 부 목별'!F179</f>
        <v>131480</v>
      </c>
      <c r="F61" s="96">
        <v>128500</v>
      </c>
      <c r="G61" s="96">
        <f t="shared" si="0"/>
        <v>2980</v>
      </c>
      <c r="H61" s="42"/>
    </row>
    <row r="62" spans="1:8" ht="26.25" customHeight="1">
      <c r="A62" s="84"/>
      <c r="B62" s="41"/>
      <c r="C62" s="41"/>
      <c r="D62" s="38" t="s">
        <v>115</v>
      </c>
      <c r="E62" s="96">
        <f>1/1000*'수입의 부 목별'!F184</f>
        <v>0</v>
      </c>
      <c r="F62" s="96">
        <v>0</v>
      </c>
      <c r="G62" s="96">
        <f t="shared" si="0"/>
        <v>0</v>
      </c>
      <c r="H62" s="42"/>
    </row>
    <row r="63" spans="1:8" ht="26.25" customHeight="1">
      <c r="A63" s="84"/>
      <c r="B63" s="41"/>
      <c r="C63" s="41"/>
      <c r="D63" s="38" t="s">
        <v>116</v>
      </c>
      <c r="E63" s="96">
        <f>1/1000*'수입의 부 목별'!F186</f>
        <v>0</v>
      </c>
      <c r="F63" s="96">
        <v>0</v>
      </c>
      <c r="G63" s="96">
        <f t="shared" si="0"/>
        <v>0</v>
      </c>
      <c r="H63" s="42"/>
    </row>
    <row r="64" spans="1:8" ht="26.25" customHeight="1">
      <c r="A64" s="84"/>
      <c r="B64" s="41"/>
      <c r="C64" s="434" t="s">
        <v>117</v>
      </c>
      <c r="D64" s="448"/>
      <c r="E64" s="96">
        <f>E65+E66+E67+E68+E69+E70+E71+E72+E73</f>
        <v>0</v>
      </c>
      <c r="F64" s="96">
        <f>F65+F66+F67+F68+F69+F70+F71+F72+F73</f>
        <v>0</v>
      </c>
      <c r="G64" s="96">
        <f t="shared" si="0"/>
        <v>0</v>
      </c>
      <c r="H64" s="42"/>
    </row>
    <row r="65" spans="1:8" ht="26.25" customHeight="1">
      <c r="A65" s="84"/>
      <c r="B65" s="41"/>
      <c r="C65" s="41"/>
      <c r="D65" s="38" t="s">
        <v>118</v>
      </c>
      <c r="E65" s="96">
        <f>1/1000*'수입의 부 목별'!F189</f>
        <v>0</v>
      </c>
      <c r="F65" s="96">
        <v>0</v>
      </c>
      <c r="G65" s="96">
        <f t="shared" si="0"/>
        <v>0</v>
      </c>
      <c r="H65" s="42"/>
    </row>
    <row r="66" spans="1:8" ht="26.25" customHeight="1">
      <c r="A66" s="84"/>
      <c r="B66" s="41"/>
      <c r="C66" s="41"/>
      <c r="D66" s="38" t="s">
        <v>119</v>
      </c>
      <c r="E66" s="96">
        <f>1/1000*'수입의 부 목별'!F191</f>
        <v>0</v>
      </c>
      <c r="F66" s="96">
        <v>0</v>
      </c>
      <c r="G66" s="96">
        <f t="shared" si="0"/>
        <v>0</v>
      </c>
      <c r="H66" s="42"/>
    </row>
    <row r="67" spans="1:8" ht="26.25" customHeight="1">
      <c r="A67" s="84"/>
      <c r="B67" s="41"/>
      <c r="C67" s="41"/>
      <c r="D67" s="38" t="s">
        <v>120</v>
      </c>
      <c r="E67" s="96">
        <f>1/1000*'수입의 부 목별'!F193</f>
        <v>0</v>
      </c>
      <c r="F67" s="96">
        <v>0</v>
      </c>
      <c r="G67" s="96">
        <f t="shared" si="0"/>
        <v>0</v>
      </c>
      <c r="H67" s="42"/>
    </row>
    <row r="68" spans="1:8" ht="26.25" customHeight="1">
      <c r="A68" s="84"/>
      <c r="B68" s="41"/>
      <c r="C68" s="41"/>
      <c r="D68" s="38" t="s">
        <v>121</v>
      </c>
      <c r="E68" s="96">
        <f>1/1000*'수입의 부 목별'!F195</f>
        <v>0</v>
      </c>
      <c r="F68" s="96">
        <v>0</v>
      </c>
      <c r="G68" s="96">
        <f t="shared" si="0"/>
        <v>0</v>
      </c>
      <c r="H68" s="42"/>
    </row>
    <row r="69" spans="1:8" ht="26.25" customHeight="1">
      <c r="A69" s="84"/>
      <c r="B69" s="41"/>
      <c r="C69" s="41"/>
      <c r="D69" s="38" t="s">
        <v>122</v>
      </c>
      <c r="E69" s="96">
        <f>1/1000*'수입의 부 목별'!F197</f>
        <v>0</v>
      </c>
      <c r="F69" s="96">
        <v>0</v>
      </c>
      <c r="G69" s="96">
        <f t="shared" si="0"/>
        <v>0</v>
      </c>
      <c r="H69" s="42"/>
    </row>
    <row r="70" spans="1:8" ht="26.25" customHeight="1">
      <c r="A70" s="84"/>
      <c r="B70" s="41"/>
      <c r="C70" s="41"/>
      <c r="D70" s="38" t="s">
        <v>123</v>
      </c>
      <c r="E70" s="96">
        <f>1/1000*'수입의 부 목별'!F199</f>
        <v>0</v>
      </c>
      <c r="F70" s="96">
        <v>0</v>
      </c>
      <c r="G70" s="96">
        <f t="shared" si="0"/>
        <v>0</v>
      </c>
      <c r="H70" s="42"/>
    </row>
    <row r="71" spans="1:8" ht="26.25" customHeight="1">
      <c r="A71" s="84"/>
      <c r="B71" s="41"/>
      <c r="C71" s="41"/>
      <c r="D71" s="38" t="s">
        <v>124</v>
      </c>
      <c r="E71" s="96">
        <f>1/1000*'수입의 부 목별'!F201</f>
        <v>0</v>
      </c>
      <c r="F71" s="96">
        <v>0</v>
      </c>
      <c r="G71" s="96">
        <f aca="true" t="shared" si="1" ref="G71:G117">E71-F71</f>
        <v>0</v>
      </c>
      <c r="H71" s="42"/>
    </row>
    <row r="72" spans="1:8" ht="26.25" customHeight="1">
      <c r="A72" s="84"/>
      <c r="B72" s="41"/>
      <c r="C72" s="41"/>
      <c r="D72" s="38" t="s">
        <v>125</v>
      </c>
      <c r="E72" s="96">
        <f>1/1000*'수입의 부 목별'!F203</f>
        <v>0</v>
      </c>
      <c r="F72" s="96">
        <v>0</v>
      </c>
      <c r="G72" s="96">
        <f t="shared" si="1"/>
        <v>0</v>
      </c>
      <c r="H72" s="42"/>
    </row>
    <row r="73" spans="1:8" ht="26.25" customHeight="1" thickBot="1">
      <c r="A73" s="84"/>
      <c r="B73" s="41"/>
      <c r="C73" s="41"/>
      <c r="D73" s="38" t="s">
        <v>126</v>
      </c>
      <c r="E73" s="96">
        <f>1/1000*'수입의 부 목별'!F208</f>
        <v>0</v>
      </c>
      <c r="F73" s="96">
        <v>0</v>
      </c>
      <c r="G73" s="97">
        <f t="shared" si="1"/>
        <v>0</v>
      </c>
      <c r="H73" s="42"/>
    </row>
    <row r="74" spans="1:8" ht="26.25" customHeight="1" thickBot="1">
      <c r="A74" s="445" t="s">
        <v>158</v>
      </c>
      <c r="B74" s="446"/>
      <c r="C74" s="446"/>
      <c r="D74" s="446"/>
      <c r="E74" s="94">
        <f>E75+E81+E90+E94</f>
        <v>0</v>
      </c>
      <c r="F74" s="94">
        <f>F75+F81+F90+F94</f>
        <v>0</v>
      </c>
      <c r="G74" s="94">
        <f t="shared" si="1"/>
        <v>0</v>
      </c>
      <c r="H74" s="32"/>
    </row>
    <row r="75" spans="1:8" ht="26.25" customHeight="1">
      <c r="A75" s="84"/>
      <c r="B75" s="458" t="s">
        <v>6</v>
      </c>
      <c r="C75" s="458"/>
      <c r="D75" s="458"/>
      <c r="E75" s="95">
        <f>E76</f>
        <v>0</v>
      </c>
      <c r="F75" s="95">
        <f>F76</f>
        <v>0</v>
      </c>
      <c r="G75" s="95">
        <f t="shared" si="1"/>
        <v>0</v>
      </c>
      <c r="H75" s="26"/>
    </row>
    <row r="76" spans="1:8" ht="26.25" customHeight="1">
      <c r="A76" s="84"/>
      <c r="B76" s="41"/>
      <c r="C76" s="434" t="s">
        <v>127</v>
      </c>
      <c r="D76" s="448"/>
      <c r="E76" s="96">
        <f>E77+E78+E79+E80</f>
        <v>0</v>
      </c>
      <c r="F76" s="96">
        <f>F77+F78+F79+F80</f>
        <v>0</v>
      </c>
      <c r="G76" s="96">
        <f t="shared" si="1"/>
        <v>0</v>
      </c>
      <c r="H76" s="42"/>
    </row>
    <row r="77" spans="1:8" ht="26.25" customHeight="1">
      <c r="A77" s="84"/>
      <c r="B77" s="41"/>
      <c r="C77" s="41"/>
      <c r="D77" s="38" t="s">
        <v>128</v>
      </c>
      <c r="E77" s="96">
        <f>1/1000*'수입의 부 목별'!F213</f>
        <v>0</v>
      </c>
      <c r="F77" s="96">
        <v>0</v>
      </c>
      <c r="G77" s="96">
        <f t="shared" si="1"/>
        <v>0</v>
      </c>
      <c r="H77" s="42"/>
    </row>
    <row r="78" spans="1:8" ht="26.25" customHeight="1">
      <c r="A78" s="84"/>
      <c r="B78" s="41"/>
      <c r="C78" s="41"/>
      <c r="D78" s="38" t="s">
        <v>129</v>
      </c>
      <c r="E78" s="96">
        <f>1/1000*'수입의 부 목별'!F216</f>
        <v>0</v>
      </c>
      <c r="F78" s="96">
        <v>0</v>
      </c>
      <c r="G78" s="96">
        <f t="shared" si="1"/>
        <v>0</v>
      </c>
      <c r="H78" s="42"/>
    </row>
    <row r="79" spans="1:8" ht="26.25" customHeight="1" thickBot="1">
      <c r="A79" s="86"/>
      <c r="B79" s="4"/>
      <c r="C79" s="4"/>
      <c r="D79" s="5" t="s">
        <v>130</v>
      </c>
      <c r="E79" s="98">
        <f>1/100*'수입의 부 목별'!F220</f>
        <v>0</v>
      </c>
      <c r="F79" s="98">
        <v>0</v>
      </c>
      <c r="G79" s="98">
        <f t="shared" si="1"/>
        <v>0</v>
      </c>
      <c r="H79" s="21"/>
    </row>
    <row r="80" spans="1:8" ht="26.25" customHeight="1">
      <c r="A80" s="84"/>
      <c r="B80" s="41"/>
      <c r="C80" s="113"/>
      <c r="D80" s="24" t="s">
        <v>131</v>
      </c>
      <c r="E80" s="95">
        <f>1/1000*'수입의 부 목별'!F225</f>
        <v>0</v>
      </c>
      <c r="F80" s="95">
        <v>0</v>
      </c>
      <c r="G80" s="95">
        <f t="shared" si="1"/>
        <v>0</v>
      </c>
      <c r="H80" s="26"/>
    </row>
    <row r="81" spans="1:8" ht="26.25" customHeight="1">
      <c r="A81" s="84"/>
      <c r="B81" s="451" t="s">
        <v>7</v>
      </c>
      <c r="C81" s="451"/>
      <c r="D81" s="451"/>
      <c r="E81" s="96">
        <f>E82</f>
        <v>0</v>
      </c>
      <c r="F81" s="96">
        <f>F82</f>
        <v>0</v>
      </c>
      <c r="G81" s="96">
        <f t="shared" si="1"/>
        <v>0</v>
      </c>
      <c r="H81" s="42"/>
    </row>
    <row r="82" spans="1:8" ht="26.25" customHeight="1">
      <c r="A82" s="84"/>
      <c r="B82" s="41"/>
      <c r="C82" s="434" t="s">
        <v>132</v>
      </c>
      <c r="D82" s="448"/>
      <c r="E82" s="96">
        <f>E83+E84+E85+E86+E87+E88+E89</f>
        <v>0</v>
      </c>
      <c r="F82" s="96">
        <f>F83+F84+F85+F86+F87+F88+F89</f>
        <v>0</v>
      </c>
      <c r="G82" s="96">
        <f t="shared" si="1"/>
        <v>0</v>
      </c>
      <c r="H82" s="42"/>
    </row>
    <row r="83" spans="1:8" ht="26.25" customHeight="1">
      <c r="A83" s="84"/>
      <c r="B83" s="41"/>
      <c r="C83" s="41"/>
      <c r="D83" s="38" t="s">
        <v>133</v>
      </c>
      <c r="E83" s="96">
        <f>1/1000*'수입의 부 목별'!F229</f>
        <v>0</v>
      </c>
      <c r="F83" s="96">
        <v>0</v>
      </c>
      <c r="G83" s="96">
        <f t="shared" si="1"/>
        <v>0</v>
      </c>
      <c r="H83" s="42"/>
    </row>
    <row r="84" spans="1:8" ht="26.25" customHeight="1">
      <c r="A84" s="84"/>
      <c r="B84" s="41"/>
      <c r="C84" s="41"/>
      <c r="D84" s="38" t="s">
        <v>134</v>
      </c>
      <c r="E84" s="96">
        <f>1/1000*'수입의 부 목별'!F231</f>
        <v>0</v>
      </c>
      <c r="F84" s="96">
        <v>0</v>
      </c>
      <c r="G84" s="96">
        <f t="shared" si="1"/>
        <v>0</v>
      </c>
      <c r="H84" s="42"/>
    </row>
    <row r="85" spans="1:8" ht="26.25" customHeight="1">
      <c r="A85" s="84"/>
      <c r="B85" s="41"/>
      <c r="C85" s="41"/>
      <c r="D85" s="38" t="s">
        <v>135</v>
      </c>
      <c r="E85" s="96">
        <f>1/1000*'수입의 부 목별'!F234</f>
        <v>0</v>
      </c>
      <c r="F85" s="96">
        <v>0</v>
      </c>
      <c r="G85" s="96">
        <f t="shared" si="1"/>
        <v>0</v>
      </c>
      <c r="H85" s="42"/>
    </row>
    <row r="86" spans="1:8" ht="26.25" customHeight="1">
      <c r="A86" s="84"/>
      <c r="B86" s="41"/>
      <c r="C86" s="41"/>
      <c r="D86" s="38" t="s">
        <v>136</v>
      </c>
      <c r="E86" s="96">
        <f>1/1000*'수입의 부 목별'!F236</f>
        <v>0</v>
      </c>
      <c r="F86" s="96">
        <v>0</v>
      </c>
      <c r="G86" s="96">
        <f t="shared" si="1"/>
        <v>0</v>
      </c>
      <c r="H86" s="42"/>
    </row>
    <row r="87" spans="1:8" ht="26.25" customHeight="1">
      <c r="A87" s="84"/>
      <c r="B87" s="41"/>
      <c r="C87" s="41"/>
      <c r="D87" s="38" t="s">
        <v>137</v>
      </c>
      <c r="E87" s="96">
        <f>1/1000*'수입의 부 목별'!F239</f>
        <v>0</v>
      </c>
      <c r="F87" s="96">
        <v>0</v>
      </c>
      <c r="G87" s="96">
        <f t="shared" si="1"/>
        <v>0</v>
      </c>
      <c r="H87" s="42"/>
    </row>
    <row r="88" spans="1:8" ht="26.25" customHeight="1">
      <c r="A88" s="84"/>
      <c r="B88" s="41"/>
      <c r="C88" s="41"/>
      <c r="D88" s="38" t="s">
        <v>138</v>
      </c>
      <c r="E88" s="96">
        <f>1/1000*'수입의 부 목별'!F242</f>
        <v>0</v>
      </c>
      <c r="F88" s="96">
        <v>0</v>
      </c>
      <c r="G88" s="96">
        <f t="shared" si="1"/>
        <v>0</v>
      </c>
      <c r="H88" s="42"/>
    </row>
    <row r="89" spans="1:8" ht="26.25" customHeight="1">
      <c r="A89" s="84"/>
      <c r="B89" s="41"/>
      <c r="C89" s="41"/>
      <c r="D89" s="38" t="s">
        <v>139</v>
      </c>
      <c r="E89" s="96">
        <f>1/1000*'수입의 부 목별'!F244</f>
        <v>0</v>
      </c>
      <c r="F89" s="96">
        <v>0</v>
      </c>
      <c r="G89" s="96">
        <f t="shared" si="1"/>
        <v>0</v>
      </c>
      <c r="H89" s="42"/>
    </row>
    <row r="90" spans="1:8" ht="26.25" customHeight="1">
      <c r="A90" s="84"/>
      <c r="B90" s="451" t="s">
        <v>23</v>
      </c>
      <c r="C90" s="451"/>
      <c r="D90" s="451"/>
      <c r="E90" s="96">
        <f>E91</f>
        <v>0</v>
      </c>
      <c r="F90" s="96">
        <f>F91</f>
        <v>0</v>
      </c>
      <c r="G90" s="96">
        <f t="shared" si="1"/>
        <v>0</v>
      </c>
      <c r="H90" s="42"/>
    </row>
    <row r="91" spans="1:8" ht="26.25" customHeight="1">
      <c r="A91" s="84"/>
      <c r="B91" s="41"/>
      <c r="C91" s="434" t="s">
        <v>140</v>
      </c>
      <c r="D91" s="448"/>
      <c r="E91" s="96">
        <f>E92+E93</f>
        <v>0</v>
      </c>
      <c r="F91" s="96">
        <f>F92+F93</f>
        <v>0</v>
      </c>
      <c r="G91" s="96">
        <f t="shared" si="1"/>
        <v>0</v>
      </c>
      <c r="H91" s="42"/>
    </row>
    <row r="92" spans="1:8" ht="26.25" customHeight="1">
      <c r="A92" s="84"/>
      <c r="B92" s="41"/>
      <c r="C92" s="41"/>
      <c r="D92" s="38" t="s">
        <v>141</v>
      </c>
      <c r="E92" s="96">
        <f>1/1000*'수입의 부 목별'!F248</f>
        <v>0</v>
      </c>
      <c r="F92" s="96">
        <v>0</v>
      </c>
      <c r="G92" s="96">
        <f t="shared" si="1"/>
        <v>0</v>
      </c>
      <c r="H92" s="42"/>
    </row>
    <row r="93" spans="1:8" ht="26.25" customHeight="1">
      <c r="A93" s="84"/>
      <c r="B93" s="41"/>
      <c r="C93" s="41"/>
      <c r="D93" s="38" t="s">
        <v>142</v>
      </c>
      <c r="E93" s="96">
        <f>1/1000*'수입의 부 목별'!F250</f>
        <v>0</v>
      </c>
      <c r="F93" s="96">
        <v>0</v>
      </c>
      <c r="G93" s="96">
        <f t="shared" si="1"/>
        <v>0</v>
      </c>
      <c r="H93" s="42"/>
    </row>
    <row r="94" spans="1:8" ht="26.25" customHeight="1">
      <c r="A94" s="84"/>
      <c r="B94" s="451" t="s">
        <v>8</v>
      </c>
      <c r="C94" s="451"/>
      <c r="D94" s="451"/>
      <c r="E94" s="96">
        <f>E95</f>
        <v>0</v>
      </c>
      <c r="F94" s="96">
        <f>F95</f>
        <v>0</v>
      </c>
      <c r="G94" s="96">
        <f t="shared" si="1"/>
        <v>0</v>
      </c>
      <c r="H94" s="42"/>
    </row>
    <row r="95" spans="1:8" ht="26.25" customHeight="1">
      <c r="A95" s="84"/>
      <c r="B95" s="41"/>
      <c r="C95" s="434" t="s">
        <v>143</v>
      </c>
      <c r="D95" s="448"/>
      <c r="E95" s="96">
        <f>E96+E97+E98+E99+E100+E101</f>
        <v>0</v>
      </c>
      <c r="F95" s="96">
        <f>F96+F97+F98+F99+F100+F101</f>
        <v>0</v>
      </c>
      <c r="G95" s="96">
        <f t="shared" si="1"/>
        <v>0</v>
      </c>
      <c r="H95" s="42"/>
    </row>
    <row r="96" spans="1:8" ht="26.25" customHeight="1">
      <c r="A96" s="84"/>
      <c r="B96" s="41"/>
      <c r="C96" s="41"/>
      <c r="D96" s="38" t="s">
        <v>144</v>
      </c>
      <c r="E96" s="96">
        <f>1/1000*'수입의 부 목별'!F254</f>
        <v>0</v>
      </c>
      <c r="F96" s="96">
        <v>0</v>
      </c>
      <c r="G96" s="96">
        <f t="shared" si="1"/>
        <v>0</v>
      </c>
      <c r="H96" s="42"/>
    </row>
    <row r="97" spans="1:8" ht="26.25" customHeight="1">
      <c r="A97" s="84"/>
      <c r="B97" s="41"/>
      <c r="C97" s="41"/>
      <c r="D97" s="38" t="s">
        <v>145</v>
      </c>
      <c r="E97" s="96">
        <f>1/1000*'수입의 부 목별'!F256</f>
        <v>0</v>
      </c>
      <c r="F97" s="96">
        <v>0</v>
      </c>
      <c r="G97" s="96">
        <f t="shared" si="1"/>
        <v>0</v>
      </c>
      <c r="H97" s="42"/>
    </row>
    <row r="98" spans="1:8" ht="26.25" customHeight="1">
      <c r="A98" s="84"/>
      <c r="B98" s="41"/>
      <c r="C98" s="41"/>
      <c r="D98" s="38" t="s">
        <v>146</v>
      </c>
      <c r="E98" s="96">
        <f>1/1000*'수입의 부 목별'!F258</f>
        <v>0</v>
      </c>
      <c r="F98" s="96">
        <v>0</v>
      </c>
      <c r="G98" s="96">
        <f t="shared" si="1"/>
        <v>0</v>
      </c>
      <c r="H98" s="42"/>
    </row>
    <row r="99" spans="1:8" ht="26.25" customHeight="1">
      <c r="A99" s="84"/>
      <c r="B99" s="41"/>
      <c r="C99" s="41"/>
      <c r="D99" s="38" t="s">
        <v>147</v>
      </c>
      <c r="E99" s="96">
        <f>1/1000*'수입의 부 목별'!F260</f>
        <v>0</v>
      </c>
      <c r="F99" s="96">
        <v>0</v>
      </c>
      <c r="G99" s="96">
        <f t="shared" si="1"/>
        <v>0</v>
      </c>
      <c r="H99" s="42"/>
    </row>
    <row r="100" spans="1:8" ht="26.25" customHeight="1">
      <c r="A100" s="84"/>
      <c r="B100" s="41"/>
      <c r="C100" s="41"/>
      <c r="D100" s="38" t="s">
        <v>148</v>
      </c>
      <c r="E100" s="96">
        <f>1/1000*'수입의 부 목별'!F262</f>
        <v>0</v>
      </c>
      <c r="F100" s="96">
        <v>0</v>
      </c>
      <c r="G100" s="96">
        <f t="shared" si="1"/>
        <v>0</v>
      </c>
      <c r="H100" s="42"/>
    </row>
    <row r="101" spans="1:8" ht="26.25" customHeight="1" thickBot="1">
      <c r="A101" s="84"/>
      <c r="B101" s="41"/>
      <c r="C101" s="41"/>
      <c r="D101" s="25" t="s">
        <v>143</v>
      </c>
      <c r="E101" s="96">
        <f>1/1000*'수입의 부 목별'!F264</f>
        <v>0</v>
      </c>
      <c r="F101" s="96">
        <v>0</v>
      </c>
      <c r="G101" s="97">
        <f t="shared" si="1"/>
        <v>0</v>
      </c>
      <c r="H101" s="42"/>
    </row>
    <row r="102" spans="1:8" ht="26.25" customHeight="1" thickBot="1">
      <c r="A102" s="445" t="s">
        <v>159</v>
      </c>
      <c r="B102" s="446"/>
      <c r="C102" s="446"/>
      <c r="D102" s="446"/>
      <c r="E102" s="94">
        <f>E103+E107</f>
        <v>0</v>
      </c>
      <c r="F102" s="94">
        <f>F103+F107</f>
        <v>0</v>
      </c>
      <c r="G102" s="94">
        <f t="shared" si="1"/>
        <v>0</v>
      </c>
      <c r="H102" s="32"/>
    </row>
    <row r="103" spans="1:8" ht="26.25" customHeight="1">
      <c r="A103" s="84"/>
      <c r="B103" s="458" t="s">
        <v>24</v>
      </c>
      <c r="C103" s="458"/>
      <c r="D103" s="458"/>
      <c r="E103" s="95">
        <f>E104</f>
        <v>0</v>
      </c>
      <c r="F103" s="95">
        <f>F104</f>
        <v>0</v>
      </c>
      <c r="G103" s="95">
        <f t="shared" si="1"/>
        <v>0</v>
      </c>
      <c r="H103" s="26"/>
    </row>
    <row r="104" spans="1:8" ht="26.25" customHeight="1">
      <c r="A104" s="84"/>
      <c r="B104" s="41"/>
      <c r="C104" s="434" t="s">
        <v>149</v>
      </c>
      <c r="D104" s="448"/>
      <c r="E104" s="96">
        <f>E105+E106</f>
        <v>0</v>
      </c>
      <c r="F104" s="96">
        <f>F105+F106</f>
        <v>0</v>
      </c>
      <c r="G104" s="96">
        <f t="shared" si="1"/>
        <v>0</v>
      </c>
      <c r="H104" s="42"/>
    </row>
    <row r="105" spans="1:8" ht="26.25" customHeight="1" thickBot="1">
      <c r="A105" s="86"/>
      <c r="B105" s="4"/>
      <c r="C105" s="4"/>
      <c r="D105" s="5" t="s">
        <v>150</v>
      </c>
      <c r="E105" s="98">
        <f>1/1000*'수입의 부 목별'!F269</f>
        <v>0</v>
      </c>
      <c r="F105" s="98">
        <v>0</v>
      </c>
      <c r="G105" s="98">
        <f t="shared" si="1"/>
        <v>0</v>
      </c>
      <c r="H105" s="21"/>
    </row>
    <row r="106" spans="1:8" ht="26.25" customHeight="1">
      <c r="A106" s="84"/>
      <c r="B106" s="41"/>
      <c r="C106" s="113"/>
      <c r="D106" s="24" t="s">
        <v>151</v>
      </c>
      <c r="E106" s="95">
        <f>1/1000*'수입의 부 목별'!F271</f>
        <v>0</v>
      </c>
      <c r="F106" s="95">
        <v>0</v>
      </c>
      <c r="G106" s="95">
        <f t="shared" si="1"/>
        <v>0</v>
      </c>
      <c r="H106" s="26"/>
    </row>
    <row r="107" spans="1:8" ht="26.25" customHeight="1">
      <c r="A107" s="84"/>
      <c r="B107" s="451" t="s">
        <v>9</v>
      </c>
      <c r="C107" s="451"/>
      <c r="D107" s="451"/>
      <c r="E107" s="96">
        <f>E108</f>
        <v>0</v>
      </c>
      <c r="F107" s="96">
        <f>F108</f>
        <v>0</v>
      </c>
      <c r="G107" s="96">
        <f t="shared" si="1"/>
        <v>0</v>
      </c>
      <c r="H107" s="42"/>
    </row>
    <row r="108" spans="1:8" ht="26.25" customHeight="1">
      <c r="A108" s="84"/>
      <c r="B108" s="41"/>
      <c r="C108" s="434" t="s">
        <v>152</v>
      </c>
      <c r="D108" s="448"/>
      <c r="E108" s="96">
        <f>E109+E110+E111+E112</f>
        <v>0</v>
      </c>
      <c r="F108" s="96">
        <f>F109+F110+F111+F112</f>
        <v>0</v>
      </c>
      <c r="G108" s="96">
        <f t="shared" si="1"/>
        <v>0</v>
      </c>
      <c r="H108" s="42"/>
    </row>
    <row r="109" spans="1:8" ht="26.25" customHeight="1">
      <c r="A109" s="84"/>
      <c r="B109" s="41"/>
      <c r="C109" s="41"/>
      <c r="D109" s="38" t="s">
        <v>153</v>
      </c>
      <c r="E109" s="96">
        <f>1/1000*'수입의 부 목별'!F275</f>
        <v>0</v>
      </c>
      <c r="F109" s="96">
        <v>0</v>
      </c>
      <c r="G109" s="96">
        <f t="shared" si="1"/>
        <v>0</v>
      </c>
      <c r="H109" s="42"/>
    </row>
    <row r="110" spans="1:8" ht="26.25" customHeight="1">
      <c r="A110" s="84"/>
      <c r="B110" s="41"/>
      <c r="C110" s="41"/>
      <c r="D110" s="38" t="s">
        <v>154</v>
      </c>
      <c r="E110" s="96">
        <f>1/1000*'수입의 부 목별'!F277</f>
        <v>0</v>
      </c>
      <c r="F110" s="96">
        <v>0</v>
      </c>
      <c r="G110" s="96">
        <f t="shared" si="1"/>
        <v>0</v>
      </c>
      <c r="H110" s="42"/>
    </row>
    <row r="111" spans="1:8" ht="26.25" customHeight="1">
      <c r="A111" s="84"/>
      <c r="B111" s="41"/>
      <c r="C111" s="41"/>
      <c r="D111" s="38" t="s">
        <v>155</v>
      </c>
      <c r="E111" s="96">
        <f>1/1000*'수입의 부 목별'!F279</f>
        <v>0</v>
      </c>
      <c r="F111" s="96">
        <v>0</v>
      </c>
      <c r="G111" s="96">
        <f t="shared" si="1"/>
        <v>0</v>
      </c>
      <c r="H111" s="42"/>
    </row>
    <row r="112" spans="1:8" ht="26.25" customHeight="1" thickBot="1">
      <c r="A112" s="86"/>
      <c r="B112" s="4"/>
      <c r="C112" s="4"/>
      <c r="D112" s="5" t="s">
        <v>156</v>
      </c>
      <c r="E112" s="98">
        <f>1/1000*'수입의 부 목별'!F281</f>
        <v>0</v>
      </c>
      <c r="F112" s="98">
        <v>0</v>
      </c>
      <c r="G112" s="98">
        <f t="shared" si="1"/>
        <v>0</v>
      </c>
      <c r="H112" s="21"/>
    </row>
    <row r="113" spans="1:8" ht="26.25" customHeight="1" thickBot="1">
      <c r="A113" s="459" t="s">
        <v>28</v>
      </c>
      <c r="B113" s="460"/>
      <c r="C113" s="460"/>
      <c r="D113" s="461"/>
      <c r="E113" s="92">
        <f aca="true" t="shared" si="2" ref="E113:F115">E114</f>
        <v>39282046.098</v>
      </c>
      <c r="F113" s="92">
        <f t="shared" si="2"/>
        <v>32670345</v>
      </c>
      <c r="G113" s="99">
        <f t="shared" si="1"/>
        <v>6611701.097999997</v>
      </c>
      <c r="H113" s="7"/>
    </row>
    <row r="114" spans="1:8" s="23" customFormat="1" ht="26.25" customHeight="1">
      <c r="A114" s="84"/>
      <c r="B114" s="452" t="s">
        <v>28</v>
      </c>
      <c r="C114" s="453"/>
      <c r="D114" s="454"/>
      <c r="E114" s="95">
        <f t="shared" si="2"/>
        <v>39282046.098</v>
      </c>
      <c r="F114" s="95">
        <f t="shared" si="2"/>
        <v>32670345</v>
      </c>
      <c r="G114" s="95">
        <f>E114-F114</f>
        <v>6611701.097999997</v>
      </c>
      <c r="H114" s="26"/>
    </row>
    <row r="115" spans="1:8" s="23" customFormat="1" ht="26.25" customHeight="1">
      <c r="A115" s="84"/>
      <c r="B115" s="41"/>
      <c r="C115" s="432" t="s">
        <v>28</v>
      </c>
      <c r="D115" s="433"/>
      <c r="E115" s="96">
        <f t="shared" si="2"/>
        <v>39282046.098</v>
      </c>
      <c r="F115" s="96">
        <f t="shared" si="2"/>
        <v>32670345</v>
      </c>
      <c r="G115" s="96">
        <f>E115-F115</f>
        <v>6611701.097999997</v>
      </c>
      <c r="H115" s="42"/>
    </row>
    <row r="116" spans="1:8" s="23" customFormat="1" ht="26.25" customHeight="1" thickBot="1">
      <c r="A116" s="84"/>
      <c r="B116" s="41"/>
      <c r="C116" s="41"/>
      <c r="D116" s="38" t="s">
        <v>28</v>
      </c>
      <c r="E116" s="96">
        <f>1/1000*'수입의 부 목별'!F286</f>
        <v>39282046.098</v>
      </c>
      <c r="F116" s="96">
        <v>32670345</v>
      </c>
      <c r="G116" s="97">
        <f>E116-F116</f>
        <v>6611701.097999997</v>
      </c>
      <c r="H116" s="43"/>
    </row>
    <row r="117" spans="1:8" ht="26.25" customHeight="1" thickBot="1">
      <c r="A117" s="462" t="s">
        <v>45</v>
      </c>
      <c r="B117" s="463"/>
      <c r="C117" s="463"/>
      <c r="D117" s="464"/>
      <c r="E117" s="100">
        <f>E6+E74+E102+E113</f>
        <v>147784237.098</v>
      </c>
      <c r="F117" s="100">
        <f>F6+F74+F102+F113</f>
        <v>133450235</v>
      </c>
      <c r="G117" s="100">
        <f t="shared" si="1"/>
        <v>14334002.09799999</v>
      </c>
      <c r="H117" s="36"/>
    </row>
    <row r="118" ht="15" customHeight="1"/>
    <row r="119" ht="15" customHeight="1"/>
  </sheetData>
  <sheetProtection/>
  <mergeCells count="47">
    <mergeCell ref="C115:D115"/>
    <mergeCell ref="C91:D91"/>
    <mergeCell ref="B94:D94"/>
    <mergeCell ref="A113:D113"/>
    <mergeCell ref="A117:D117"/>
    <mergeCell ref="A102:D102"/>
    <mergeCell ref="B103:D103"/>
    <mergeCell ref="C104:D104"/>
    <mergeCell ref="B107:D107"/>
    <mergeCell ref="C108:D108"/>
    <mergeCell ref="B114:D114"/>
    <mergeCell ref="C95:D95"/>
    <mergeCell ref="B53:D53"/>
    <mergeCell ref="C54:D54"/>
    <mergeCell ref="C64:D64"/>
    <mergeCell ref="A74:D74"/>
    <mergeCell ref="B75:D75"/>
    <mergeCell ref="C76:D76"/>
    <mergeCell ref="B81:D81"/>
    <mergeCell ref="C82:D82"/>
    <mergeCell ref="B90:D90"/>
    <mergeCell ref="C30:D30"/>
    <mergeCell ref="C34:D34"/>
    <mergeCell ref="B38:D38"/>
    <mergeCell ref="C39:D39"/>
    <mergeCell ref="C44:D44"/>
    <mergeCell ref="B47:D47"/>
    <mergeCell ref="B7:D7"/>
    <mergeCell ref="C11:D11"/>
    <mergeCell ref="C13:D13"/>
    <mergeCell ref="C16:D16"/>
    <mergeCell ref="C48:D48"/>
    <mergeCell ref="B21:D21"/>
    <mergeCell ref="C22:D22"/>
    <mergeCell ref="C25:D25"/>
    <mergeCell ref="C27:D27"/>
    <mergeCell ref="B29:D29"/>
    <mergeCell ref="C8:D8"/>
    <mergeCell ref="C19:D19"/>
    <mergeCell ref="A1:H1"/>
    <mergeCell ref="A2:H2"/>
    <mergeCell ref="A4:D4"/>
    <mergeCell ref="E4:E5"/>
    <mergeCell ref="F4:F5"/>
    <mergeCell ref="H4:H5"/>
    <mergeCell ref="G4:G5"/>
    <mergeCell ref="A6:D6"/>
  </mergeCells>
  <printOptions/>
  <pageMargins left="0.3937007874015748" right="0.3937007874015748" top="0.7480314960629921" bottom="0.7480314960629921" header="0.31496062992125984" footer="0.31496062992125984"/>
  <pageSetup firstPageNumber="4" useFirstPageNumber="1" fitToHeight="15" fitToWidth="1" horizontalDpi="600" verticalDpi="600" orientation="landscape" paperSize="9" scale="64" r:id="rId1"/>
  <headerFooter>
    <oddFooter>&amp;L강원대학교산학협력단&amp;C&amp;16- &amp;P &amp; -</oddFooter>
  </headerFooter>
  <ignoredErrors>
    <ignoredError sqref="E26" formula="1"/>
  </ignoredErrors>
</worksheet>
</file>

<file path=xl/worksheets/sheet5.xml><?xml version="1.0" encoding="utf-8"?>
<worksheet xmlns="http://schemas.openxmlformats.org/spreadsheetml/2006/main" xmlns:r="http://schemas.openxmlformats.org/officeDocument/2006/relationships">
  <sheetPr>
    <pageSetUpPr fitToPage="1"/>
  </sheetPr>
  <dimension ref="A1:P9"/>
  <sheetViews>
    <sheetView view="pageBreakPreview" zoomScaleSheetLayoutView="100" zoomScalePageLayoutView="0" workbookViewId="0" topLeftCell="A1">
      <selection activeCell="N5" sqref="N5"/>
    </sheetView>
  </sheetViews>
  <sheetFormatPr defaultColWidth="9.140625" defaultRowHeight="15"/>
  <cols>
    <col min="1" max="16384" width="9.00390625" style="37" customWidth="1"/>
  </cols>
  <sheetData>
    <row r="1" spans="1:16" ht="33" customHeight="1">
      <c r="A1" s="425"/>
      <c r="B1" s="425"/>
      <c r="C1" s="425"/>
      <c r="D1" s="425"/>
      <c r="E1" s="63"/>
      <c r="F1" s="63"/>
      <c r="G1" s="63"/>
      <c r="H1" s="63"/>
      <c r="I1" s="63"/>
      <c r="J1" s="63"/>
      <c r="K1" s="63"/>
      <c r="L1" s="63"/>
      <c r="M1" s="63"/>
      <c r="N1" s="63"/>
      <c r="O1" s="63"/>
      <c r="P1" s="63"/>
    </row>
    <row r="2" spans="1:16" ht="33" customHeight="1">
      <c r="A2" s="63"/>
      <c r="B2" s="63"/>
      <c r="C2" s="63"/>
      <c r="D2" s="63"/>
      <c r="E2" s="63"/>
      <c r="F2" s="63"/>
      <c r="G2" s="63"/>
      <c r="H2" s="63"/>
      <c r="I2" s="63"/>
      <c r="J2" s="63"/>
      <c r="K2" s="63"/>
      <c r="L2" s="63"/>
      <c r="M2" s="63"/>
      <c r="N2" s="63"/>
      <c r="O2" s="63"/>
      <c r="P2" s="63"/>
    </row>
    <row r="3" spans="1:16" ht="33" customHeight="1">
      <c r="A3" s="63"/>
      <c r="B3" s="63"/>
      <c r="C3" s="63"/>
      <c r="D3" s="63"/>
      <c r="E3" s="63"/>
      <c r="F3" s="63"/>
      <c r="G3" s="63"/>
      <c r="H3" s="63"/>
      <c r="I3" s="63"/>
      <c r="J3" s="63"/>
      <c r="K3" s="63"/>
      <c r="L3" s="63"/>
      <c r="M3" s="63"/>
      <c r="N3" s="63"/>
      <c r="O3" s="63"/>
      <c r="P3" s="63"/>
    </row>
    <row r="4" spans="1:16" ht="93" customHeight="1">
      <c r="A4" s="430" t="s">
        <v>347</v>
      </c>
      <c r="B4" s="430"/>
      <c r="C4" s="430"/>
      <c r="D4" s="430"/>
      <c r="E4" s="430"/>
      <c r="F4" s="430"/>
      <c r="G4" s="430"/>
      <c r="H4" s="430"/>
      <c r="I4" s="430"/>
      <c r="J4" s="430"/>
      <c r="K4" s="430"/>
      <c r="L4" s="430"/>
      <c r="M4" s="430"/>
      <c r="N4" s="430"/>
      <c r="O4" s="430"/>
      <c r="P4" s="430"/>
    </row>
    <row r="5" spans="1:16" ht="71.25" customHeight="1">
      <c r="A5" s="69"/>
      <c r="B5" s="69"/>
      <c r="C5" s="69"/>
      <c r="D5" s="69"/>
      <c r="E5" s="69"/>
      <c r="F5" s="69"/>
      <c r="G5" s="69"/>
      <c r="H5" s="69"/>
      <c r="I5" s="69"/>
      <c r="J5" s="69"/>
      <c r="K5" s="69"/>
      <c r="L5" s="69"/>
      <c r="M5" s="69"/>
      <c r="N5" s="69"/>
      <c r="O5" s="69"/>
      <c r="P5" s="69"/>
    </row>
    <row r="6" spans="1:16" ht="71.25" customHeight="1">
      <c r="A6" s="69"/>
      <c r="B6" s="69"/>
      <c r="C6" s="69"/>
      <c r="D6" s="69"/>
      <c r="E6" s="69"/>
      <c r="F6" s="69"/>
      <c r="G6" s="69"/>
      <c r="H6" s="69"/>
      <c r="I6" s="69"/>
      <c r="J6" s="69"/>
      <c r="K6" s="69"/>
      <c r="L6" s="69"/>
      <c r="M6" s="69"/>
      <c r="N6" s="69"/>
      <c r="O6" s="69"/>
      <c r="P6" s="69"/>
    </row>
    <row r="7" spans="1:16" ht="71.25" customHeight="1">
      <c r="A7" s="69"/>
      <c r="B7" s="69"/>
      <c r="C7" s="69"/>
      <c r="D7" s="69"/>
      <c r="E7" s="69"/>
      <c r="F7" s="69"/>
      <c r="G7" s="69"/>
      <c r="H7" s="69"/>
      <c r="I7" s="69"/>
      <c r="J7" s="69"/>
      <c r="K7" s="69"/>
      <c r="L7" s="69"/>
      <c r="M7" s="69"/>
      <c r="N7" s="69"/>
      <c r="O7" s="69"/>
      <c r="P7" s="69"/>
    </row>
    <row r="8" spans="1:16" ht="55.5" customHeight="1">
      <c r="A8" s="431" t="s">
        <v>67</v>
      </c>
      <c r="B8" s="431"/>
      <c r="C8" s="431"/>
      <c r="D8" s="431"/>
      <c r="E8" s="431"/>
      <c r="F8" s="431"/>
      <c r="G8" s="431"/>
      <c r="H8" s="431"/>
      <c r="I8" s="431"/>
      <c r="J8" s="431"/>
      <c r="K8" s="431"/>
      <c r="L8" s="431"/>
      <c r="M8" s="431"/>
      <c r="N8" s="431"/>
      <c r="O8" s="431"/>
      <c r="P8" s="431"/>
    </row>
    <row r="9" spans="1:16" ht="55.5" customHeight="1">
      <c r="A9" s="428"/>
      <c r="B9" s="428"/>
      <c r="C9" s="428"/>
      <c r="D9" s="428"/>
      <c r="E9" s="428"/>
      <c r="F9" s="428"/>
      <c r="G9" s="428"/>
      <c r="H9" s="428"/>
      <c r="I9" s="428"/>
      <c r="J9" s="428"/>
      <c r="K9" s="428"/>
      <c r="L9" s="428"/>
      <c r="M9" s="428"/>
      <c r="N9" s="428"/>
      <c r="O9" s="428"/>
      <c r="P9" s="428"/>
    </row>
  </sheetData>
  <sheetProtection/>
  <mergeCells count="4">
    <mergeCell ref="A1:D1"/>
    <mergeCell ref="A4:P4"/>
    <mergeCell ref="A8:P8"/>
    <mergeCell ref="A9:P9"/>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83" r:id="rId1"/>
</worksheet>
</file>

<file path=xl/worksheets/sheet6.xml><?xml version="1.0" encoding="utf-8"?>
<worksheet xmlns="http://schemas.openxmlformats.org/spreadsheetml/2006/main" xmlns:r="http://schemas.openxmlformats.org/officeDocument/2006/relationships">
  <sheetPr>
    <tabColor theme="7"/>
    <pageSetUpPr fitToPage="1"/>
  </sheetPr>
  <dimension ref="A1:H302"/>
  <sheetViews>
    <sheetView showGridLines="0" view="pageBreakPreview" zoomScale="70" zoomScaleNormal="70" zoomScaleSheetLayoutView="70" zoomScalePageLayoutView="0" workbookViewId="0" topLeftCell="A1">
      <pane ySplit="5" topLeftCell="A285" activePane="bottomLeft" state="frozen"/>
      <selection pane="topLeft" activeCell="N5" sqref="N5"/>
      <selection pane="bottomLeft" activeCell="N5" sqref="N5"/>
    </sheetView>
  </sheetViews>
  <sheetFormatPr defaultColWidth="9.140625" defaultRowHeight="15"/>
  <cols>
    <col min="1" max="4" width="8.140625" style="1" customWidth="1"/>
    <col min="5" max="5" width="61.8515625" style="1" customWidth="1"/>
    <col min="6" max="6" width="27.57421875" style="52" customWidth="1"/>
    <col min="7" max="7" width="82.57421875" style="1" customWidth="1"/>
    <col min="8" max="8" width="16.421875" style="184" customWidth="1"/>
    <col min="9" max="16384" width="9.00390625" style="1" customWidth="1"/>
  </cols>
  <sheetData>
    <row r="1" spans="1:8" ht="64.5" customHeight="1">
      <c r="A1" s="435" t="s">
        <v>449</v>
      </c>
      <c r="B1" s="435"/>
      <c r="C1" s="435"/>
      <c r="D1" s="435"/>
      <c r="E1" s="435"/>
      <c r="F1" s="435"/>
      <c r="G1" s="435"/>
      <c r="H1" s="435"/>
    </row>
    <row r="2" spans="1:8" s="2" customFormat="1" ht="18.75" customHeight="1">
      <c r="A2" s="436" t="s">
        <v>439</v>
      </c>
      <c r="B2" s="437"/>
      <c r="C2" s="437"/>
      <c r="D2" s="437"/>
      <c r="E2" s="437"/>
      <c r="F2" s="437"/>
      <c r="G2" s="437"/>
      <c r="H2" s="438"/>
    </row>
    <row r="3" spans="1:8" ht="21" customHeight="1" thickBot="1">
      <c r="A3" s="46" t="s">
        <v>26</v>
      </c>
      <c r="B3" s="50" t="s">
        <v>5</v>
      </c>
      <c r="C3" s="47"/>
      <c r="D3" s="47"/>
      <c r="E3" s="47"/>
      <c r="F3" s="51"/>
      <c r="G3" s="47"/>
      <c r="H3" s="174" t="s">
        <v>12</v>
      </c>
    </row>
    <row r="4" spans="1:8" s="2" customFormat="1" ht="22.5" customHeight="1">
      <c r="A4" s="439" t="s">
        <v>31</v>
      </c>
      <c r="B4" s="440"/>
      <c r="C4" s="440"/>
      <c r="D4" s="440"/>
      <c r="E4" s="440"/>
      <c r="F4" s="474" t="s">
        <v>448</v>
      </c>
      <c r="G4" s="440" t="s">
        <v>32</v>
      </c>
      <c r="H4" s="465" t="s">
        <v>18</v>
      </c>
    </row>
    <row r="5" spans="1:8" s="2" customFormat="1" ht="22.5" customHeight="1" thickBot="1">
      <c r="A5" s="83" t="s">
        <v>19</v>
      </c>
      <c r="B5" s="127" t="s">
        <v>20</v>
      </c>
      <c r="C5" s="127" t="s">
        <v>21</v>
      </c>
      <c r="D5" s="127" t="s">
        <v>22</v>
      </c>
      <c r="E5" s="127" t="s">
        <v>33</v>
      </c>
      <c r="F5" s="475"/>
      <c r="G5" s="476"/>
      <c r="H5" s="466"/>
    </row>
    <row r="6" spans="1:8" s="2" customFormat="1" ht="22.5" customHeight="1" thickBot="1">
      <c r="A6" s="467" t="s">
        <v>190</v>
      </c>
      <c r="B6" s="468"/>
      <c r="C6" s="468"/>
      <c r="D6" s="468"/>
      <c r="E6" s="469"/>
      <c r="F6" s="101">
        <f>SUM(F7,F52,F106,F126,F144,F165)</f>
        <v>108502191000</v>
      </c>
      <c r="G6" s="28"/>
      <c r="H6" s="175"/>
    </row>
    <row r="7" spans="1:8" s="2" customFormat="1" ht="22.5" customHeight="1">
      <c r="A7" s="132"/>
      <c r="B7" s="470" t="s">
        <v>77</v>
      </c>
      <c r="C7" s="471"/>
      <c r="D7" s="471"/>
      <c r="E7" s="472"/>
      <c r="F7" s="102">
        <f>SUM(F8,F16,F22,F27,F40)</f>
        <v>17692552000</v>
      </c>
      <c r="G7" s="24"/>
      <c r="H7" s="176"/>
    </row>
    <row r="8" spans="1:8" s="2" customFormat="1" ht="22.5" customHeight="1">
      <c r="A8" s="84"/>
      <c r="B8" s="41"/>
      <c r="C8" s="432" t="s">
        <v>78</v>
      </c>
      <c r="D8" s="473"/>
      <c r="E8" s="433"/>
      <c r="F8" s="103">
        <f>SUM(F9,F12)</f>
        <v>14034000000</v>
      </c>
      <c r="G8" s="38"/>
      <c r="H8" s="177"/>
    </row>
    <row r="9" spans="1:8" s="2" customFormat="1" ht="22.5" customHeight="1">
      <c r="A9" s="84"/>
      <c r="B9" s="41"/>
      <c r="C9" s="41"/>
      <c r="D9" s="432" t="s">
        <v>79</v>
      </c>
      <c r="E9" s="433"/>
      <c r="F9" s="103">
        <f>SUM(F10:F11)</f>
        <v>8189000000</v>
      </c>
      <c r="G9" s="38"/>
      <c r="H9" s="177"/>
    </row>
    <row r="10" spans="1:8" s="2" customFormat="1" ht="22.5" customHeight="1">
      <c r="A10" s="84"/>
      <c r="B10" s="41"/>
      <c r="C10" s="41"/>
      <c r="D10" s="41"/>
      <c r="E10" s="216" t="s">
        <v>612</v>
      </c>
      <c r="F10" s="103">
        <v>5300000000</v>
      </c>
      <c r="G10" s="38"/>
      <c r="H10" s="177" t="s">
        <v>575</v>
      </c>
    </row>
    <row r="11" spans="1:8" s="2" customFormat="1" ht="22.5" customHeight="1">
      <c r="A11" s="84"/>
      <c r="B11" s="41"/>
      <c r="C11" s="41"/>
      <c r="D11" s="41"/>
      <c r="E11" s="196"/>
      <c r="F11" s="103">
        <v>2889000000</v>
      </c>
      <c r="G11" s="38"/>
      <c r="H11" s="177" t="s">
        <v>584</v>
      </c>
    </row>
    <row r="12" spans="1:8" s="2" customFormat="1" ht="22.5" customHeight="1">
      <c r="A12" s="84"/>
      <c r="B12" s="41"/>
      <c r="C12" s="41"/>
      <c r="D12" s="432" t="s">
        <v>80</v>
      </c>
      <c r="E12" s="433"/>
      <c r="F12" s="103">
        <f>SUM(F13:F15)</f>
        <v>5845000000</v>
      </c>
      <c r="G12" s="38"/>
      <c r="H12" s="177"/>
    </row>
    <row r="13" spans="1:8" s="2" customFormat="1" ht="22.5" customHeight="1">
      <c r="A13" s="84"/>
      <c r="B13" s="41"/>
      <c r="C13" s="41"/>
      <c r="D13" s="41"/>
      <c r="E13" s="38" t="s">
        <v>80</v>
      </c>
      <c r="F13" s="103">
        <v>5500000000</v>
      </c>
      <c r="G13" s="38" t="s">
        <v>453</v>
      </c>
      <c r="H13" s="177" t="s">
        <v>575</v>
      </c>
    </row>
    <row r="14" spans="1:8" s="39" customFormat="1" ht="22.5" customHeight="1">
      <c r="A14" s="84"/>
      <c r="B14" s="41"/>
      <c r="C14" s="41"/>
      <c r="D14" s="41"/>
      <c r="E14" s="111"/>
      <c r="F14" s="188">
        <v>337000000</v>
      </c>
      <c r="G14" s="187" t="s">
        <v>585</v>
      </c>
      <c r="H14" s="177" t="s">
        <v>584</v>
      </c>
    </row>
    <row r="15" spans="1:8" s="39" customFormat="1" ht="22.5" customHeight="1">
      <c r="A15" s="84"/>
      <c r="B15" s="41"/>
      <c r="C15" s="41"/>
      <c r="D15" s="41"/>
      <c r="E15" s="112"/>
      <c r="F15" s="188">
        <v>8000000</v>
      </c>
      <c r="G15" s="187" t="s">
        <v>586</v>
      </c>
      <c r="H15" s="177" t="s">
        <v>584</v>
      </c>
    </row>
    <row r="16" spans="1:8" s="2" customFormat="1" ht="22.5" customHeight="1">
      <c r="A16" s="84"/>
      <c r="B16" s="41"/>
      <c r="C16" s="432" t="s">
        <v>81</v>
      </c>
      <c r="D16" s="473"/>
      <c r="E16" s="433"/>
      <c r="F16" s="103">
        <f>F17</f>
        <v>23352000</v>
      </c>
      <c r="G16" s="38"/>
      <c r="H16" s="177"/>
    </row>
    <row r="17" spans="1:8" s="2" customFormat="1" ht="22.5" customHeight="1">
      <c r="A17" s="84"/>
      <c r="B17" s="41"/>
      <c r="C17" s="41"/>
      <c r="D17" s="432" t="s">
        <v>81</v>
      </c>
      <c r="E17" s="433"/>
      <c r="F17" s="103">
        <f>SUM(F18:F21)</f>
        <v>23352000</v>
      </c>
      <c r="G17" s="38"/>
      <c r="H17" s="177"/>
    </row>
    <row r="18" spans="1:8" s="2" customFormat="1" ht="22.5" customHeight="1">
      <c r="A18" s="84"/>
      <c r="B18" s="41"/>
      <c r="C18" s="41"/>
      <c r="D18" s="41"/>
      <c r="E18" s="38" t="s">
        <v>160</v>
      </c>
      <c r="F18" s="103">
        <v>0</v>
      </c>
      <c r="G18" s="38"/>
      <c r="H18" s="177"/>
    </row>
    <row r="19" spans="1:8" s="2" customFormat="1" ht="22.5" customHeight="1">
      <c r="A19" s="84"/>
      <c r="B19" s="41"/>
      <c r="C19" s="41"/>
      <c r="D19" s="41"/>
      <c r="E19" s="38" t="s">
        <v>161</v>
      </c>
      <c r="F19" s="103">
        <v>0</v>
      </c>
      <c r="G19" s="38"/>
      <c r="H19" s="177"/>
    </row>
    <row r="20" spans="1:8" s="2" customFormat="1" ht="22.5" customHeight="1">
      <c r="A20" s="218"/>
      <c r="B20" s="213"/>
      <c r="C20" s="213"/>
      <c r="D20" s="213"/>
      <c r="E20" s="216" t="s">
        <v>162</v>
      </c>
      <c r="F20" s="189">
        <v>23352000</v>
      </c>
      <c r="G20" s="190" t="s">
        <v>587</v>
      </c>
      <c r="H20" s="177" t="s">
        <v>588</v>
      </c>
    </row>
    <row r="21" spans="1:8" s="2" customFormat="1" ht="22.5" customHeight="1">
      <c r="A21" s="84"/>
      <c r="B21" s="41"/>
      <c r="C21" s="41"/>
      <c r="D21" s="41"/>
      <c r="E21" s="214" t="s">
        <v>163</v>
      </c>
      <c r="F21" s="219">
        <v>0</v>
      </c>
      <c r="G21" s="214"/>
      <c r="H21" s="176"/>
    </row>
    <row r="22" spans="1:8" s="2" customFormat="1" ht="22.5" customHeight="1">
      <c r="A22" s="84"/>
      <c r="B22" s="41"/>
      <c r="C22" s="432" t="s">
        <v>82</v>
      </c>
      <c r="D22" s="473"/>
      <c r="E22" s="433"/>
      <c r="F22" s="103">
        <f>SUM(F23,F25)</f>
        <v>820000000</v>
      </c>
      <c r="G22" s="38"/>
      <c r="H22" s="177"/>
    </row>
    <row r="23" spans="1:8" s="2" customFormat="1" ht="22.5" customHeight="1">
      <c r="A23" s="84"/>
      <c r="B23" s="41"/>
      <c r="C23" s="41"/>
      <c r="D23" s="432" t="s">
        <v>83</v>
      </c>
      <c r="E23" s="433"/>
      <c r="F23" s="103">
        <f>SUM(F24)</f>
        <v>605000000</v>
      </c>
      <c r="G23" s="38"/>
      <c r="H23" s="177"/>
    </row>
    <row r="24" spans="1:8" s="2" customFormat="1" ht="22.5" customHeight="1">
      <c r="A24" s="84"/>
      <c r="B24" s="41"/>
      <c r="C24" s="41"/>
      <c r="D24" s="41"/>
      <c r="E24" s="38" t="s">
        <v>83</v>
      </c>
      <c r="F24" s="103">
        <v>605000000</v>
      </c>
      <c r="G24" s="38" t="s">
        <v>410</v>
      </c>
      <c r="H24" s="177" t="s">
        <v>576</v>
      </c>
    </row>
    <row r="25" spans="1:8" s="2" customFormat="1" ht="22.5" customHeight="1">
      <c r="A25" s="84"/>
      <c r="B25" s="41"/>
      <c r="C25" s="41"/>
      <c r="D25" s="432" t="s">
        <v>84</v>
      </c>
      <c r="E25" s="433"/>
      <c r="F25" s="103">
        <f>SUM(F26)</f>
        <v>215000000</v>
      </c>
      <c r="G25" s="38"/>
      <c r="H25" s="177"/>
    </row>
    <row r="26" spans="1:8" s="2" customFormat="1" ht="22.5" customHeight="1">
      <c r="A26" s="84"/>
      <c r="B26" s="41"/>
      <c r="C26" s="41"/>
      <c r="D26" s="41"/>
      <c r="E26" s="38" t="s">
        <v>84</v>
      </c>
      <c r="F26" s="103">
        <v>215000000</v>
      </c>
      <c r="G26" s="38" t="s">
        <v>349</v>
      </c>
      <c r="H26" s="177" t="s">
        <v>576</v>
      </c>
    </row>
    <row r="27" spans="1:8" s="2" customFormat="1" ht="22.5" customHeight="1">
      <c r="A27" s="218"/>
      <c r="B27" s="213"/>
      <c r="C27" s="432" t="s">
        <v>85</v>
      </c>
      <c r="D27" s="473"/>
      <c r="E27" s="433"/>
      <c r="F27" s="220">
        <f>SUM(F28,F34)</f>
        <v>743700000</v>
      </c>
      <c r="G27" s="216"/>
      <c r="H27" s="177"/>
    </row>
    <row r="28" spans="1:8" s="2" customFormat="1" ht="22.5" customHeight="1">
      <c r="A28" s="84"/>
      <c r="B28" s="41"/>
      <c r="C28" s="41"/>
      <c r="D28" s="480" t="s">
        <v>85</v>
      </c>
      <c r="E28" s="481"/>
      <c r="F28" s="102">
        <f>SUM(F29:F33)</f>
        <v>516400000</v>
      </c>
      <c r="G28" s="24"/>
      <c r="H28" s="176"/>
    </row>
    <row r="29" spans="1:8" s="2" customFormat="1" ht="22.5" customHeight="1">
      <c r="A29" s="84"/>
      <c r="B29" s="41"/>
      <c r="C29" s="41"/>
      <c r="D29" s="41"/>
      <c r="E29" s="38" t="s">
        <v>164</v>
      </c>
      <c r="F29" s="103">
        <v>80000000</v>
      </c>
      <c r="G29" s="38" t="s">
        <v>334</v>
      </c>
      <c r="H29" s="177" t="s">
        <v>609</v>
      </c>
    </row>
    <row r="30" spans="1:8" s="39" customFormat="1" ht="22.5" customHeight="1">
      <c r="A30" s="84"/>
      <c r="B30" s="41"/>
      <c r="C30" s="41"/>
      <c r="D30" s="41"/>
      <c r="E30" s="111"/>
      <c r="F30" s="103">
        <v>70000000</v>
      </c>
      <c r="G30" s="38" t="s">
        <v>333</v>
      </c>
      <c r="H30" s="177" t="s">
        <v>609</v>
      </c>
    </row>
    <row r="31" spans="1:8" s="198" customFormat="1" ht="22.5" customHeight="1">
      <c r="A31" s="201"/>
      <c r="B31" s="199"/>
      <c r="C31" s="199"/>
      <c r="D31" s="199"/>
      <c r="E31" s="203"/>
      <c r="F31" s="202">
        <v>350000000</v>
      </c>
      <c r="G31" s="200" t="s">
        <v>335</v>
      </c>
      <c r="H31" s="177" t="s">
        <v>609</v>
      </c>
    </row>
    <row r="32" spans="1:8" s="39" customFormat="1" ht="22.5" customHeight="1">
      <c r="A32" s="84"/>
      <c r="B32" s="41"/>
      <c r="C32" s="41"/>
      <c r="D32" s="41"/>
      <c r="E32" s="112"/>
      <c r="F32" s="211">
        <v>1400000</v>
      </c>
      <c r="G32" s="210" t="s">
        <v>608</v>
      </c>
      <c r="H32" s="177" t="s">
        <v>610</v>
      </c>
    </row>
    <row r="33" spans="1:8" s="2" customFormat="1" ht="22.5" customHeight="1">
      <c r="A33" s="84"/>
      <c r="B33" s="41"/>
      <c r="C33" s="41"/>
      <c r="D33" s="41"/>
      <c r="E33" s="38" t="s">
        <v>165</v>
      </c>
      <c r="F33" s="220">
        <v>15000000</v>
      </c>
      <c r="G33" s="216" t="s">
        <v>611</v>
      </c>
      <c r="H33" s="177" t="s">
        <v>610</v>
      </c>
    </row>
    <row r="34" spans="1:8" s="2" customFormat="1" ht="22.5" customHeight="1">
      <c r="A34" s="84"/>
      <c r="B34" s="41"/>
      <c r="C34" s="41"/>
      <c r="D34" s="432" t="s">
        <v>86</v>
      </c>
      <c r="E34" s="433"/>
      <c r="F34" s="103">
        <f>SUM(F35:F39)</f>
        <v>227300000</v>
      </c>
      <c r="G34" s="38"/>
      <c r="H34" s="177"/>
    </row>
    <row r="35" spans="1:8" s="2" customFormat="1" ht="22.5" customHeight="1">
      <c r="A35" s="84"/>
      <c r="B35" s="41"/>
      <c r="C35" s="41"/>
      <c r="D35" s="41"/>
      <c r="E35" s="38" t="s">
        <v>166</v>
      </c>
      <c r="F35" s="103">
        <v>0</v>
      </c>
      <c r="G35" s="38"/>
      <c r="H35" s="177"/>
    </row>
    <row r="36" spans="1:8" s="2" customFormat="1" ht="22.5" customHeight="1">
      <c r="A36" s="84"/>
      <c r="B36" s="41"/>
      <c r="C36" s="41"/>
      <c r="D36" s="41"/>
      <c r="E36" s="38" t="s">
        <v>167</v>
      </c>
      <c r="F36" s="197">
        <v>173340000</v>
      </c>
      <c r="G36" s="193" t="s">
        <v>594</v>
      </c>
      <c r="H36" s="185" t="s">
        <v>596</v>
      </c>
    </row>
    <row r="37" spans="1:8" s="39" customFormat="1" ht="22.5" customHeight="1">
      <c r="A37" s="84"/>
      <c r="B37" s="41"/>
      <c r="C37" s="41"/>
      <c r="D37" s="41"/>
      <c r="E37" s="111"/>
      <c r="F37" s="197">
        <v>35000000</v>
      </c>
      <c r="G37" s="193" t="s">
        <v>595</v>
      </c>
      <c r="H37" s="185" t="s">
        <v>596</v>
      </c>
    </row>
    <row r="38" spans="1:8" s="39" customFormat="1" ht="22.5" customHeight="1">
      <c r="A38" s="84"/>
      <c r="B38" s="41"/>
      <c r="C38" s="41"/>
      <c r="D38" s="41"/>
      <c r="E38" s="113"/>
      <c r="F38" s="189">
        <v>8400000</v>
      </c>
      <c r="G38" s="190" t="s">
        <v>597</v>
      </c>
      <c r="H38" s="185" t="s">
        <v>590</v>
      </c>
    </row>
    <row r="39" spans="1:8" s="39" customFormat="1" ht="22.5" customHeight="1">
      <c r="A39" s="84"/>
      <c r="B39" s="41"/>
      <c r="C39" s="41"/>
      <c r="D39" s="41"/>
      <c r="E39" s="113"/>
      <c r="F39" s="189">
        <v>10560000</v>
      </c>
      <c r="G39" s="190" t="s">
        <v>598</v>
      </c>
      <c r="H39" s="185" t="s">
        <v>590</v>
      </c>
    </row>
    <row r="40" spans="1:8" s="2" customFormat="1" ht="22.5" customHeight="1">
      <c r="A40" s="84"/>
      <c r="B40" s="41"/>
      <c r="C40" s="432" t="s">
        <v>87</v>
      </c>
      <c r="D40" s="473"/>
      <c r="E40" s="433"/>
      <c r="F40" s="103">
        <f>F41</f>
        <v>2071500000</v>
      </c>
      <c r="G40" s="38"/>
      <c r="H40" s="177"/>
    </row>
    <row r="41" spans="1:8" s="2" customFormat="1" ht="22.5" customHeight="1">
      <c r="A41" s="84"/>
      <c r="B41" s="41"/>
      <c r="C41" s="41"/>
      <c r="D41" s="432" t="s">
        <v>87</v>
      </c>
      <c r="E41" s="433"/>
      <c r="F41" s="103">
        <f>SUM(F42:F51)</f>
        <v>2071500000</v>
      </c>
      <c r="G41" s="38"/>
      <c r="H41" s="177"/>
    </row>
    <row r="42" spans="1:8" s="2" customFormat="1" ht="22.5" customHeight="1">
      <c r="A42" s="84"/>
      <c r="B42" s="41"/>
      <c r="C42" s="41"/>
      <c r="D42" s="41"/>
      <c r="E42" s="38" t="s">
        <v>87</v>
      </c>
      <c r="F42" s="103">
        <v>1000000000</v>
      </c>
      <c r="G42" s="38" t="s">
        <v>411</v>
      </c>
      <c r="H42" s="177" t="s">
        <v>576</v>
      </c>
    </row>
    <row r="43" spans="1:8" s="39" customFormat="1" ht="22.5" customHeight="1">
      <c r="A43" s="84"/>
      <c r="B43" s="41"/>
      <c r="C43" s="41"/>
      <c r="D43" s="41"/>
      <c r="E43" s="111"/>
      <c r="F43" s="189">
        <v>50000000</v>
      </c>
      <c r="G43" s="190" t="s">
        <v>592</v>
      </c>
      <c r="H43" s="185" t="s">
        <v>593</v>
      </c>
    </row>
    <row r="44" spans="1:8" s="191" customFormat="1" ht="22.5" customHeight="1">
      <c r="A44" s="194"/>
      <c r="B44" s="192"/>
      <c r="C44" s="192"/>
      <c r="D44" s="192"/>
      <c r="E44" s="195"/>
      <c r="F44" s="209">
        <v>300000000</v>
      </c>
      <c r="G44" s="204" t="s">
        <v>600</v>
      </c>
      <c r="H44" s="185" t="s">
        <v>607</v>
      </c>
    </row>
    <row r="45" spans="1:8" s="191" customFormat="1" ht="22.5" customHeight="1">
      <c r="A45" s="194"/>
      <c r="B45" s="192"/>
      <c r="C45" s="192"/>
      <c r="D45" s="192"/>
      <c r="E45" s="195"/>
      <c r="F45" s="209">
        <v>100000000</v>
      </c>
      <c r="G45" s="204" t="s">
        <v>601</v>
      </c>
      <c r="H45" s="185" t="s">
        <v>607</v>
      </c>
    </row>
    <row r="46" spans="1:8" s="191" customFormat="1" ht="22.5" customHeight="1">
      <c r="A46" s="194"/>
      <c r="B46" s="192"/>
      <c r="C46" s="192"/>
      <c r="D46" s="192"/>
      <c r="E46" s="195"/>
      <c r="F46" s="208">
        <v>260000000</v>
      </c>
      <c r="G46" s="205" t="s">
        <v>602</v>
      </c>
      <c r="H46" s="185" t="s">
        <v>607</v>
      </c>
    </row>
    <row r="47" spans="1:8" s="191" customFormat="1" ht="22.5" customHeight="1">
      <c r="A47" s="194"/>
      <c r="B47" s="192"/>
      <c r="C47" s="192"/>
      <c r="D47" s="192"/>
      <c r="E47" s="195"/>
      <c r="F47" s="208">
        <v>52500000</v>
      </c>
      <c r="G47" s="205" t="s">
        <v>599</v>
      </c>
      <c r="H47" s="185" t="s">
        <v>607</v>
      </c>
    </row>
    <row r="48" spans="1:8" s="191" customFormat="1" ht="22.5" customHeight="1">
      <c r="A48" s="194"/>
      <c r="B48" s="192"/>
      <c r="C48" s="192"/>
      <c r="D48" s="192"/>
      <c r="E48" s="195"/>
      <c r="F48" s="208">
        <v>125000000</v>
      </c>
      <c r="G48" s="206" t="s">
        <v>603</v>
      </c>
      <c r="H48" s="185" t="s">
        <v>607</v>
      </c>
    </row>
    <row r="49" spans="1:8" s="191" customFormat="1" ht="22.5" customHeight="1">
      <c r="A49" s="194"/>
      <c r="B49" s="192"/>
      <c r="C49" s="192"/>
      <c r="D49" s="192"/>
      <c r="E49" s="195"/>
      <c r="F49" s="209">
        <v>10000000</v>
      </c>
      <c r="G49" s="207" t="s">
        <v>604</v>
      </c>
      <c r="H49" s="185" t="s">
        <v>607</v>
      </c>
    </row>
    <row r="50" spans="1:8" s="191" customFormat="1" ht="22.5" customHeight="1">
      <c r="A50" s="194"/>
      <c r="B50" s="192"/>
      <c r="C50" s="192"/>
      <c r="D50" s="192"/>
      <c r="E50" s="195"/>
      <c r="F50" s="209">
        <v>9000000</v>
      </c>
      <c r="G50" s="205" t="s">
        <v>605</v>
      </c>
      <c r="H50" s="185" t="s">
        <v>607</v>
      </c>
    </row>
    <row r="51" spans="1:8" s="191" customFormat="1" ht="22.5" customHeight="1">
      <c r="A51" s="194"/>
      <c r="B51" s="192"/>
      <c r="C51" s="192"/>
      <c r="D51" s="192"/>
      <c r="E51" s="195"/>
      <c r="F51" s="202">
        <v>165000000</v>
      </c>
      <c r="G51" s="205" t="s">
        <v>606</v>
      </c>
      <c r="H51" s="185" t="s">
        <v>607</v>
      </c>
    </row>
    <row r="52" spans="1:8" s="2" customFormat="1" ht="22.5" customHeight="1">
      <c r="A52" s="84"/>
      <c r="B52" s="477" t="s">
        <v>88</v>
      </c>
      <c r="C52" s="478"/>
      <c r="D52" s="478"/>
      <c r="E52" s="479"/>
      <c r="F52" s="103">
        <f>SUM(F53,F60,F69)</f>
        <v>79141538000</v>
      </c>
      <c r="G52" s="38"/>
      <c r="H52" s="177"/>
    </row>
    <row r="53" spans="1:8" s="2" customFormat="1" ht="22.5" customHeight="1">
      <c r="A53" s="84"/>
      <c r="B53" s="41"/>
      <c r="C53" s="432" t="s">
        <v>78</v>
      </c>
      <c r="D53" s="473"/>
      <c r="E53" s="433"/>
      <c r="F53" s="103">
        <f>SUM(F54,F57)</f>
        <v>62285400000</v>
      </c>
      <c r="G53" s="38"/>
      <c r="H53" s="177"/>
    </row>
    <row r="54" spans="1:8" s="2" customFormat="1" ht="22.5" customHeight="1">
      <c r="A54" s="84"/>
      <c r="B54" s="41"/>
      <c r="C54" s="41"/>
      <c r="D54" s="432" t="s">
        <v>79</v>
      </c>
      <c r="E54" s="433"/>
      <c r="F54" s="103">
        <f>SUM(F55:F56)</f>
        <v>62051880000</v>
      </c>
      <c r="G54" s="38"/>
      <c r="H54" s="177"/>
    </row>
    <row r="55" spans="1:8" s="2" customFormat="1" ht="22.5" customHeight="1">
      <c r="A55" s="84"/>
      <c r="B55" s="41"/>
      <c r="C55" s="41"/>
      <c r="D55" s="41"/>
      <c r="E55" s="216" t="s">
        <v>612</v>
      </c>
      <c r="F55" s="103">
        <v>56925000000</v>
      </c>
      <c r="G55" s="38"/>
      <c r="H55" s="177" t="s">
        <v>575</v>
      </c>
    </row>
    <row r="56" spans="1:8" s="212" customFormat="1" ht="22.5" customHeight="1">
      <c r="A56" s="218"/>
      <c r="B56" s="213"/>
      <c r="C56" s="213"/>
      <c r="D56" s="213"/>
      <c r="E56" s="196"/>
      <c r="F56" s="220">
        <v>5126880000</v>
      </c>
      <c r="G56" s="216"/>
      <c r="H56" s="177" t="s">
        <v>584</v>
      </c>
    </row>
    <row r="57" spans="1:8" s="2" customFormat="1" ht="22.5" customHeight="1">
      <c r="A57" s="84"/>
      <c r="B57" s="41"/>
      <c r="C57" s="41"/>
      <c r="D57" s="432" t="s">
        <v>80</v>
      </c>
      <c r="E57" s="433"/>
      <c r="F57" s="103">
        <f>SUM(F58:F59)</f>
        <v>233520000</v>
      </c>
      <c r="G57" s="38"/>
      <c r="H57" s="177"/>
    </row>
    <row r="58" spans="1:8" s="2" customFormat="1" ht="22.5" customHeight="1">
      <c r="A58" s="84"/>
      <c r="B58" s="41"/>
      <c r="C58" s="41"/>
      <c r="D58" s="41"/>
      <c r="E58" s="38" t="s">
        <v>80</v>
      </c>
      <c r="F58" s="104">
        <v>100000000</v>
      </c>
      <c r="G58" s="38"/>
      <c r="H58" s="177" t="s">
        <v>575</v>
      </c>
    </row>
    <row r="59" spans="1:8" s="212" customFormat="1" ht="22.5" customHeight="1">
      <c r="A59" s="218"/>
      <c r="B59" s="213"/>
      <c r="C59" s="213"/>
      <c r="D59" s="213"/>
      <c r="E59" s="196"/>
      <c r="F59" s="221">
        <v>133520000</v>
      </c>
      <c r="G59" s="216"/>
      <c r="H59" s="177" t="s">
        <v>584</v>
      </c>
    </row>
    <row r="60" spans="1:8" s="2" customFormat="1" ht="22.5" customHeight="1">
      <c r="A60" s="84"/>
      <c r="B60" s="41"/>
      <c r="C60" s="432" t="s">
        <v>81</v>
      </c>
      <c r="D60" s="473"/>
      <c r="E60" s="433"/>
      <c r="F60" s="103">
        <f>F61</f>
        <v>8962838000</v>
      </c>
      <c r="G60" s="38"/>
      <c r="H60" s="177"/>
    </row>
    <row r="61" spans="1:8" s="2" customFormat="1" ht="22.5" customHeight="1">
      <c r="A61" s="84"/>
      <c r="B61" s="41"/>
      <c r="C61" s="41"/>
      <c r="D61" s="432" t="s">
        <v>81</v>
      </c>
      <c r="E61" s="433"/>
      <c r="F61" s="103">
        <f>SUM(F62:F68)</f>
        <v>8962838000</v>
      </c>
      <c r="G61" s="38"/>
      <c r="H61" s="177"/>
    </row>
    <row r="62" spans="1:8" s="2" customFormat="1" ht="22.5" customHeight="1">
      <c r="A62" s="84"/>
      <c r="B62" s="41"/>
      <c r="C62" s="41"/>
      <c r="D62" s="41"/>
      <c r="E62" s="38" t="s">
        <v>81</v>
      </c>
      <c r="F62" s="103">
        <v>5441000000</v>
      </c>
      <c r="G62" s="81" t="s">
        <v>412</v>
      </c>
      <c r="H62" s="177" t="s">
        <v>577</v>
      </c>
    </row>
    <row r="63" spans="1:8" s="39" customFormat="1" ht="22.5" customHeight="1">
      <c r="A63" s="84"/>
      <c r="B63" s="41"/>
      <c r="C63" s="41"/>
      <c r="D63" s="41"/>
      <c r="E63" s="111"/>
      <c r="F63" s="103">
        <v>1945168000</v>
      </c>
      <c r="G63" s="38" t="s">
        <v>454</v>
      </c>
      <c r="H63" s="177" t="s">
        <v>577</v>
      </c>
    </row>
    <row r="64" spans="1:8" s="39" customFormat="1" ht="22.5" customHeight="1">
      <c r="A64" s="84"/>
      <c r="B64" s="41"/>
      <c r="C64" s="41"/>
      <c r="D64" s="41"/>
      <c r="E64" s="113"/>
      <c r="F64" s="103">
        <v>580000000</v>
      </c>
      <c r="G64" s="38" t="s">
        <v>413</v>
      </c>
      <c r="H64" s="177" t="s">
        <v>577</v>
      </c>
    </row>
    <row r="65" spans="1:8" s="39" customFormat="1" ht="22.5" customHeight="1">
      <c r="A65" s="84"/>
      <c r="B65" s="41"/>
      <c r="C65" s="41"/>
      <c r="D65" s="41"/>
      <c r="E65" s="113"/>
      <c r="F65" s="103">
        <v>131960000</v>
      </c>
      <c r="G65" s="38" t="s">
        <v>415</v>
      </c>
      <c r="H65" s="177" t="s">
        <v>577</v>
      </c>
    </row>
    <row r="66" spans="1:8" s="212" customFormat="1" ht="22.5" customHeight="1">
      <c r="A66" s="218"/>
      <c r="B66" s="213"/>
      <c r="C66" s="213"/>
      <c r="D66" s="213"/>
      <c r="E66" s="223"/>
      <c r="F66" s="222">
        <v>600000000</v>
      </c>
      <c r="G66" s="215" t="s">
        <v>416</v>
      </c>
      <c r="H66" s="179" t="s">
        <v>577</v>
      </c>
    </row>
    <row r="67" spans="1:8" s="212" customFormat="1" ht="22.5" customHeight="1">
      <c r="A67" s="218"/>
      <c r="B67" s="213"/>
      <c r="C67" s="213"/>
      <c r="D67" s="213"/>
      <c r="E67" s="223"/>
      <c r="F67" s="224">
        <v>33360000</v>
      </c>
      <c r="G67" s="225" t="s">
        <v>614</v>
      </c>
      <c r="H67" s="185" t="s">
        <v>588</v>
      </c>
    </row>
    <row r="68" spans="1:8" s="212" customFormat="1" ht="22.5" customHeight="1">
      <c r="A68" s="218"/>
      <c r="B68" s="213"/>
      <c r="C68" s="213"/>
      <c r="D68" s="213"/>
      <c r="E68" s="223"/>
      <c r="F68" s="224">
        <v>231350000</v>
      </c>
      <c r="G68" s="225" t="s">
        <v>615</v>
      </c>
      <c r="H68" s="185" t="s">
        <v>588</v>
      </c>
    </row>
    <row r="69" spans="1:8" s="2" customFormat="1" ht="22.5" customHeight="1">
      <c r="A69" s="84"/>
      <c r="B69" s="41"/>
      <c r="C69" s="432" t="s">
        <v>89</v>
      </c>
      <c r="D69" s="473"/>
      <c r="E69" s="433"/>
      <c r="F69" s="220">
        <f>F70</f>
        <v>7893300000</v>
      </c>
      <c r="G69" s="216"/>
      <c r="H69" s="177"/>
    </row>
    <row r="70" spans="1:8" s="2" customFormat="1" ht="22.5" customHeight="1">
      <c r="A70" s="84"/>
      <c r="B70" s="41"/>
      <c r="C70" s="41"/>
      <c r="D70" s="480" t="s">
        <v>89</v>
      </c>
      <c r="E70" s="481"/>
      <c r="F70" s="102">
        <f>SUM(F71:F105)</f>
        <v>7893300000</v>
      </c>
      <c r="G70" s="24"/>
      <c r="H70" s="176"/>
    </row>
    <row r="71" spans="1:8" s="2" customFormat="1" ht="22.5" customHeight="1">
      <c r="A71" s="84"/>
      <c r="B71" s="41"/>
      <c r="C71" s="41"/>
      <c r="D71" s="41"/>
      <c r="E71" s="38" t="s">
        <v>89</v>
      </c>
      <c r="F71" s="103">
        <v>1400000000</v>
      </c>
      <c r="G71" s="38" t="s">
        <v>456</v>
      </c>
      <c r="H71" s="177" t="s">
        <v>577</v>
      </c>
    </row>
    <row r="72" spans="1:8" s="39" customFormat="1" ht="22.5" customHeight="1">
      <c r="A72" s="84"/>
      <c r="B72" s="41"/>
      <c r="C72" s="41"/>
      <c r="D72" s="41"/>
      <c r="E72" s="113"/>
      <c r="F72" s="103">
        <v>190000000</v>
      </c>
      <c r="G72" s="81" t="s">
        <v>414</v>
      </c>
      <c r="H72" s="177" t="s">
        <v>577</v>
      </c>
    </row>
    <row r="73" spans="1:8" s="39" customFormat="1" ht="22.5" customHeight="1">
      <c r="A73" s="84"/>
      <c r="B73" s="41"/>
      <c r="C73" s="41"/>
      <c r="D73" s="41"/>
      <c r="E73" s="113"/>
      <c r="F73" s="105">
        <v>600000000</v>
      </c>
      <c r="G73" s="79" t="s">
        <v>417</v>
      </c>
      <c r="H73" s="177" t="s">
        <v>579</v>
      </c>
    </row>
    <row r="74" spans="1:8" s="39" customFormat="1" ht="22.5" customHeight="1">
      <c r="A74" s="84"/>
      <c r="B74" s="41"/>
      <c r="C74" s="41"/>
      <c r="D74" s="41"/>
      <c r="E74" s="113"/>
      <c r="F74" s="105">
        <v>1500000000</v>
      </c>
      <c r="G74" s="79" t="s">
        <v>457</v>
      </c>
      <c r="H74" s="177" t="s">
        <v>579</v>
      </c>
    </row>
    <row r="75" spans="1:8" s="39" customFormat="1" ht="22.5" customHeight="1">
      <c r="A75" s="84"/>
      <c r="B75" s="41"/>
      <c r="C75" s="41"/>
      <c r="D75" s="41"/>
      <c r="E75" s="113"/>
      <c r="F75" s="105">
        <v>50000000</v>
      </c>
      <c r="G75" s="79" t="s">
        <v>418</v>
      </c>
      <c r="H75" s="177" t="s">
        <v>579</v>
      </c>
    </row>
    <row r="76" spans="1:8" s="212" customFormat="1" ht="22.5" customHeight="1">
      <c r="A76" s="218"/>
      <c r="B76" s="213"/>
      <c r="C76" s="213"/>
      <c r="D76" s="213"/>
      <c r="E76" s="223"/>
      <c r="F76" s="105">
        <v>1400000000</v>
      </c>
      <c r="G76" s="217" t="s">
        <v>458</v>
      </c>
      <c r="H76" s="177" t="s">
        <v>579</v>
      </c>
    </row>
    <row r="77" spans="1:8" s="212" customFormat="1" ht="22.5" customHeight="1">
      <c r="A77" s="218"/>
      <c r="B77" s="213"/>
      <c r="C77" s="213"/>
      <c r="D77" s="213"/>
      <c r="E77" s="223"/>
      <c r="F77" s="228">
        <v>72000000</v>
      </c>
      <c r="G77" s="232" t="s">
        <v>618</v>
      </c>
      <c r="H77" s="231" t="s">
        <v>637</v>
      </c>
    </row>
    <row r="78" spans="1:8" s="212" customFormat="1" ht="22.5" customHeight="1">
      <c r="A78" s="218"/>
      <c r="B78" s="213"/>
      <c r="C78" s="213"/>
      <c r="D78" s="213"/>
      <c r="E78" s="223"/>
      <c r="F78" s="228">
        <v>100000000</v>
      </c>
      <c r="G78" s="232" t="s">
        <v>619</v>
      </c>
      <c r="H78" s="231" t="s">
        <v>638</v>
      </c>
    </row>
    <row r="79" spans="1:8" s="212" customFormat="1" ht="22.5" customHeight="1">
      <c r="A79" s="218"/>
      <c r="B79" s="213"/>
      <c r="C79" s="213"/>
      <c r="D79" s="213"/>
      <c r="E79" s="223"/>
      <c r="F79" s="228">
        <v>300000000</v>
      </c>
      <c r="G79" s="232" t="s">
        <v>620</v>
      </c>
      <c r="H79" s="231" t="s">
        <v>638</v>
      </c>
    </row>
    <row r="80" spans="1:8" s="212" customFormat="1" ht="22.5" customHeight="1">
      <c r="A80" s="218"/>
      <c r="B80" s="213"/>
      <c r="C80" s="213"/>
      <c r="D80" s="213"/>
      <c r="E80" s="223"/>
      <c r="F80" s="228">
        <v>30000000</v>
      </c>
      <c r="G80" s="232" t="s">
        <v>621</v>
      </c>
      <c r="H80" s="231" t="s">
        <v>584</v>
      </c>
    </row>
    <row r="81" spans="1:8" s="212" customFormat="1" ht="22.5" customHeight="1">
      <c r="A81" s="218"/>
      <c r="B81" s="213"/>
      <c r="C81" s="213"/>
      <c r="D81" s="213"/>
      <c r="E81" s="223"/>
      <c r="F81" s="228">
        <v>40000000</v>
      </c>
      <c r="G81" s="232" t="s">
        <v>622</v>
      </c>
      <c r="H81" s="231" t="s">
        <v>593</v>
      </c>
    </row>
    <row r="82" spans="1:8" s="212" customFormat="1" ht="22.5" customHeight="1">
      <c r="A82" s="218"/>
      <c r="B82" s="213"/>
      <c r="C82" s="213"/>
      <c r="D82" s="213"/>
      <c r="E82" s="223"/>
      <c r="F82" s="228">
        <v>9000000</v>
      </c>
      <c r="G82" s="232" t="s">
        <v>623</v>
      </c>
      <c r="H82" s="231" t="s">
        <v>593</v>
      </c>
    </row>
    <row r="83" spans="1:8" s="212" customFormat="1" ht="22.5" customHeight="1">
      <c r="A83" s="218"/>
      <c r="B83" s="213"/>
      <c r="C83" s="213"/>
      <c r="D83" s="213"/>
      <c r="E83" s="223"/>
      <c r="F83" s="228">
        <v>2000000</v>
      </c>
      <c r="G83" s="232" t="s">
        <v>624</v>
      </c>
      <c r="H83" s="231" t="s">
        <v>593</v>
      </c>
    </row>
    <row r="84" spans="1:8" s="212" customFormat="1" ht="22.5" customHeight="1">
      <c r="A84" s="218"/>
      <c r="B84" s="213"/>
      <c r="C84" s="213"/>
      <c r="D84" s="213"/>
      <c r="E84" s="223"/>
      <c r="F84" s="228">
        <v>15000000</v>
      </c>
      <c r="G84" s="232" t="s">
        <v>625</v>
      </c>
      <c r="H84" s="231" t="s">
        <v>593</v>
      </c>
    </row>
    <row r="85" spans="1:8" s="212" customFormat="1" ht="22.5" customHeight="1">
      <c r="A85" s="218"/>
      <c r="B85" s="213"/>
      <c r="C85" s="213"/>
      <c r="D85" s="213"/>
      <c r="E85" s="223"/>
      <c r="F85" s="228">
        <v>400000000</v>
      </c>
      <c r="G85" s="232" t="s">
        <v>626</v>
      </c>
      <c r="H85" s="231" t="s">
        <v>639</v>
      </c>
    </row>
    <row r="86" spans="1:8" s="212" customFormat="1" ht="22.5" customHeight="1">
      <c r="A86" s="218"/>
      <c r="B86" s="213"/>
      <c r="C86" s="213"/>
      <c r="D86" s="213"/>
      <c r="E86" s="223"/>
      <c r="F86" s="226">
        <v>40000000</v>
      </c>
      <c r="G86" s="232" t="s">
        <v>627</v>
      </c>
      <c r="H86" s="231" t="s">
        <v>637</v>
      </c>
    </row>
    <row r="87" spans="1:8" s="212" customFormat="1" ht="22.5" customHeight="1">
      <c r="A87" s="218"/>
      <c r="B87" s="213"/>
      <c r="C87" s="213"/>
      <c r="D87" s="213"/>
      <c r="E87" s="223"/>
      <c r="F87" s="227">
        <v>20000000</v>
      </c>
      <c r="G87" s="233" t="s">
        <v>628</v>
      </c>
      <c r="H87" s="230" t="s">
        <v>637</v>
      </c>
    </row>
    <row r="88" spans="1:8" s="212" customFormat="1" ht="22.5" customHeight="1">
      <c r="A88" s="218"/>
      <c r="B88" s="213"/>
      <c r="C88" s="213"/>
      <c r="D88" s="213"/>
      <c r="E88" s="223"/>
      <c r="F88" s="226">
        <v>10000000</v>
      </c>
      <c r="G88" s="232" t="s">
        <v>629</v>
      </c>
      <c r="H88" s="230" t="s">
        <v>637</v>
      </c>
    </row>
    <row r="89" spans="1:8" s="212" customFormat="1" ht="22.5" customHeight="1">
      <c r="A89" s="218"/>
      <c r="B89" s="213"/>
      <c r="C89" s="213"/>
      <c r="D89" s="213"/>
      <c r="E89" s="223"/>
      <c r="F89" s="226">
        <v>10000000</v>
      </c>
      <c r="G89" s="232" t="s">
        <v>630</v>
      </c>
      <c r="H89" s="230" t="s">
        <v>637</v>
      </c>
    </row>
    <row r="90" spans="1:8" s="212" customFormat="1" ht="22.5" customHeight="1">
      <c r="A90" s="218"/>
      <c r="B90" s="213"/>
      <c r="C90" s="213"/>
      <c r="D90" s="213"/>
      <c r="E90" s="223"/>
      <c r="F90" s="226">
        <v>450000000</v>
      </c>
      <c r="G90" s="232" t="s">
        <v>631</v>
      </c>
      <c r="H90" s="230" t="s">
        <v>637</v>
      </c>
    </row>
    <row r="91" spans="1:8" s="212" customFormat="1" ht="22.5" customHeight="1">
      <c r="A91" s="218"/>
      <c r="B91" s="213"/>
      <c r="C91" s="213"/>
      <c r="D91" s="213"/>
      <c r="E91" s="223"/>
      <c r="F91" s="226">
        <v>50000000</v>
      </c>
      <c r="G91" s="232" t="s">
        <v>632</v>
      </c>
      <c r="H91" s="230" t="s">
        <v>637</v>
      </c>
    </row>
    <row r="92" spans="1:8" s="212" customFormat="1" ht="22.5" customHeight="1">
      <c r="A92" s="218"/>
      <c r="B92" s="213"/>
      <c r="C92" s="213"/>
      <c r="D92" s="213"/>
      <c r="E92" s="223"/>
      <c r="F92" s="229">
        <v>30000000</v>
      </c>
      <c r="G92" s="233" t="s">
        <v>633</v>
      </c>
      <c r="H92" s="230" t="s">
        <v>590</v>
      </c>
    </row>
    <row r="93" spans="1:8" s="212" customFormat="1" ht="22.5" customHeight="1">
      <c r="A93" s="218"/>
      <c r="B93" s="213"/>
      <c r="C93" s="213"/>
      <c r="D93" s="213"/>
      <c r="E93" s="223"/>
      <c r="F93" s="228">
        <v>15300000</v>
      </c>
      <c r="G93" s="232" t="s">
        <v>634</v>
      </c>
      <c r="H93" s="230" t="s">
        <v>590</v>
      </c>
    </row>
    <row r="94" spans="1:8" s="212" customFormat="1" ht="22.5" customHeight="1">
      <c r="A94" s="218"/>
      <c r="B94" s="213"/>
      <c r="C94" s="213"/>
      <c r="D94" s="213"/>
      <c r="E94" s="223"/>
      <c r="F94" s="228">
        <v>40000000</v>
      </c>
      <c r="G94" s="232" t="s">
        <v>635</v>
      </c>
      <c r="H94" s="230" t="s">
        <v>590</v>
      </c>
    </row>
    <row r="95" spans="1:8" s="212" customFormat="1" ht="22.5" customHeight="1">
      <c r="A95" s="218"/>
      <c r="B95" s="213"/>
      <c r="C95" s="213"/>
      <c r="D95" s="213"/>
      <c r="E95" s="223"/>
      <c r="F95" s="228">
        <v>10000000</v>
      </c>
      <c r="G95" s="232" t="s">
        <v>636</v>
      </c>
      <c r="H95" s="230" t="s">
        <v>590</v>
      </c>
    </row>
    <row r="96" spans="1:8" s="212" customFormat="1" ht="22.5" customHeight="1">
      <c r="A96" s="218"/>
      <c r="B96" s="213"/>
      <c r="C96" s="213"/>
      <c r="D96" s="213"/>
      <c r="E96" s="223"/>
      <c r="F96" s="238">
        <v>70000000</v>
      </c>
      <c r="G96" s="235" t="s">
        <v>640</v>
      </c>
      <c r="H96" s="185" t="s">
        <v>596</v>
      </c>
    </row>
    <row r="97" spans="1:8" s="212" customFormat="1" ht="22.5" customHeight="1">
      <c r="A97" s="218"/>
      <c r="B97" s="213"/>
      <c r="C97" s="213"/>
      <c r="D97" s="213"/>
      <c r="E97" s="223"/>
      <c r="F97" s="238">
        <v>20000000</v>
      </c>
      <c r="G97" s="235" t="s">
        <v>641</v>
      </c>
      <c r="H97" s="185" t="s">
        <v>596</v>
      </c>
    </row>
    <row r="98" spans="1:8" s="212" customFormat="1" ht="22.5" customHeight="1">
      <c r="A98" s="218"/>
      <c r="B98" s="213"/>
      <c r="C98" s="213"/>
      <c r="D98" s="213"/>
      <c r="E98" s="223"/>
      <c r="F98" s="238">
        <v>10000000</v>
      </c>
      <c r="G98" s="235" t="s">
        <v>642</v>
      </c>
      <c r="H98" s="185" t="s">
        <v>596</v>
      </c>
    </row>
    <row r="99" spans="1:8" s="212" customFormat="1" ht="22.5" customHeight="1">
      <c r="A99" s="218"/>
      <c r="B99" s="213"/>
      <c r="C99" s="213"/>
      <c r="D99" s="213"/>
      <c r="E99" s="223"/>
      <c r="F99" s="237">
        <v>20000000</v>
      </c>
      <c r="G99" s="234" t="s">
        <v>643</v>
      </c>
      <c r="H99" s="185" t="s">
        <v>596</v>
      </c>
    </row>
    <row r="100" spans="1:8" s="212" customFormat="1" ht="22.5" customHeight="1">
      <c r="A100" s="218"/>
      <c r="B100" s="213"/>
      <c r="C100" s="213"/>
      <c r="D100" s="213"/>
      <c r="E100" s="223"/>
      <c r="F100" s="239">
        <v>20000000</v>
      </c>
      <c r="G100" s="243" t="s">
        <v>644</v>
      </c>
      <c r="H100" s="177" t="s">
        <v>610</v>
      </c>
    </row>
    <row r="101" spans="1:8" s="212" customFormat="1" ht="22.5" customHeight="1">
      <c r="A101" s="218"/>
      <c r="B101" s="213"/>
      <c r="C101" s="213"/>
      <c r="D101" s="213"/>
      <c r="E101" s="223"/>
      <c r="F101" s="239">
        <v>4000000</v>
      </c>
      <c r="G101" s="243" t="s">
        <v>645</v>
      </c>
      <c r="H101" s="177" t="s">
        <v>610</v>
      </c>
    </row>
    <row r="102" spans="1:8" s="212" customFormat="1" ht="22.5" customHeight="1">
      <c r="A102" s="218"/>
      <c r="B102" s="213"/>
      <c r="C102" s="213"/>
      <c r="D102" s="213"/>
      <c r="E102" s="223"/>
      <c r="F102" s="245">
        <v>6000000</v>
      </c>
      <c r="G102" s="242" t="s">
        <v>646</v>
      </c>
      <c r="H102" s="177" t="s">
        <v>610</v>
      </c>
    </row>
    <row r="103" spans="1:8" s="240" customFormat="1" ht="22.5" customHeight="1">
      <c r="A103" s="244"/>
      <c r="B103" s="241"/>
      <c r="C103" s="241"/>
      <c r="D103" s="241"/>
      <c r="E103" s="246"/>
      <c r="F103" s="253">
        <v>100000000</v>
      </c>
      <c r="G103" s="251" t="s">
        <v>647</v>
      </c>
      <c r="H103" s="177" t="s">
        <v>650</v>
      </c>
    </row>
    <row r="104" spans="1:8" s="240" customFormat="1" ht="22.5" customHeight="1">
      <c r="A104" s="244"/>
      <c r="B104" s="241"/>
      <c r="C104" s="241"/>
      <c r="D104" s="241"/>
      <c r="E104" s="246"/>
      <c r="F104" s="253">
        <v>510000000</v>
      </c>
      <c r="G104" s="251" t="s">
        <v>648</v>
      </c>
      <c r="H104" s="177" t="s">
        <v>650</v>
      </c>
    </row>
    <row r="105" spans="1:8" s="240" customFormat="1" ht="22.5" customHeight="1">
      <c r="A105" s="244"/>
      <c r="B105" s="241"/>
      <c r="C105" s="241"/>
      <c r="D105" s="241"/>
      <c r="E105" s="246"/>
      <c r="F105" s="253">
        <v>350000000</v>
      </c>
      <c r="G105" s="251" t="s">
        <v>649</v>
      </c>
      <c r="H105" s="177" t="s">
        <v>650</v>
      </c>
    </row>
    <row r="106" spans="1:8" s="2" customFormat="1" ht="22.5" customHeight="1">
      <c r="A106" s="84"/>
      <c r="B106" s="477" t="s">
        <v>90</v>
      </c>
      <c r="C106" s="478"/>
      <c r="D106" s="478"/>
      <c r="E106" s="479"/>
      <c r="F106" s="103">
        <f>SUM(F107,F118)</f>
        <v>10426078000</v>
      </c>
      <c r="G106" s="38"/>
      <c r="H106" s="177"/>
    </row>
    <row r="107" spans="1:8" s="2" customFormat="1" ht="22.5" customHeight="1">
      <c r="A107" s="84"/>
      <c r="B107" s="41"/>
      <c r="C107" s="432" t="s">
        <v>77</v>
      </c>
      <c r="D107" s="473"/>
      <c r="E107" s="433"/>
      <c r="F107" s="103">
        <f>SUM(F108,F111,F116)</f>
        <v>1149838000</v>
      </c>
      <c r="G107" s="38"/>
      <c r="H107" s="177"/>
    </row>
    <row r="108" spans="1:8" s="2" customFormat="1" ht="22.5" customHeight="1">
      <c r="A108" s="84"/>
      <c r="B108" s="41"/>
      <c r="C108" s="41"/>
      <c r="D108" s="432" t="s">
        <v>91</v>
      </c>
      <c r="E108" s="433"/>
      <c r="F108" s="103">
        <f>SUM(F109:F110)</f>
        <v>1144000000</v>
      </c>
      <c r="G108" s="38"/>
      <c r="H108" s="177"/>
    </row>
    <row r="109" spans="1:8" s="2" customFormat="1" ht="22.5" customHeight="1">
      <c r="A109" s="84"/>
      <c r="B109" s="41"/>
      <c r="C109" s="41"/>
      <c r="D109" s="41"/>
      <c r="E109" s="250" t="s">
        <v>651</v>
      </c>
      <c r="F109" s="103">
        <v>800000000</v>
      </c>
      <c r="G109" s="38"/>
      <c r="H109" s="177" t="s">
        <v>652</v>
      </c>
    </row>
    <row r="110" spans="1:8" s="2" customFormat="1" ht="22.5" customHeight="1">
      <c r="A110" s="84"/>
      <c r="B110" s="41"/>
      <c r="C110" s="41"/>
      <c r="D110" s="41"/>
      <c r="E110" s="236"/>
      <c r="F110" s="102">
        <v>344000000</v>
      </c>
      <c r="G110" s="24"/>
      <c r="H110" s="176" t="s">
        <v>653</v>
      </c>
    </row>
    <row r="111" spans="1:8" s="2" customFormat="1" ht="22.5" customHeight="1">
      <c r="A111" s="84"/>
      <c r="B111" s="41"/>
      <c r="C111" s="41"/>
      <c r="D111" s="432" t="s">
        <v>81</v>
      </c>
      <c r="E111" s="433"/>
      <c r="F111" s="103">
        <f>SUM(F112:F115)</f>
        <v>5838000</v>
      </c>
      <c r="G111" s="38"/>
      <c r="H111" s="177"/>
    </row>
    <row r="112" spans="1:8" s="2" customFormat="1" ht="22.5" customHeight="1">
      <c r="A112" s="84"/>
      <c r="B112" s="41"/>
      <c r="C112" s="41"/>
      <c r="D112" s="41"/>
      <c r="E112" s="38" t="s">
        <v>160</v>
      </c>
      <c r="F112" s="103">
        <v>0</v>
      </c>
      <c r="G112" s="38"/>
      <c r="H112" s="177"/>
    </row>
    <row r="113" spans="1:8" s="2" customFormat="1" ht="22.5" customHeight="1">
      <c r="A113" s="84"/>
      <c r="B113" s="41"/>
      <c r="C113" s="41"/>
      <c r="D113" s="41"/>
      <c r="E113" s="38" t="s">
        <v>161</v>
      </c>
      <c r="F113" s="103">
        <v>0</v>
      </c>
      <c r="G113" s="38"/>
      <c r="H113" s="177"/>
    </row>
    <row r="114" spans="1:8" s="2" customFormat="1" ht="22.5" customHeight="1">
      <c r="A114" s="84"/>
      <c r="B114" s="41"/>
      <c r="C114" s="41"/>
      <c r="D114" s="41"/>
      <c r="E114" s="38" t="s">
        <v>162</v>
      </c>
      <c r="F114" s="257">
        <v>5838000</v>
      </c>
      <c r="G114" s="258" t="s">
        <v>654</v>
      </c>
      <c r="H114" s="260" t="s">
        <v>653</v>
      </c>
    </row>
    <row r="115" spans="1:8" s="2" customFormat="1" ht="22.5" customHeight="1">
      <c r="A115" s="84"/>
      <c r="B115" s="41"/>
      <c r="C115" s="41"/>
      <c r="D115" s="41"/>
      <c r="E115" s="38" t="s">
        <v>163</v>
      </c>
      <c r="F115" s="103">
        <v>0</v>
      </c>
      <c r="G115" s="38"/>
      <c r="H115" s="177"/>
    </row>
    <row r="116" spans="1:8" s="2" customFormat="1" ht="22.5" customHeight="1">
      <c r="A116" s="84"/>
      <c r="B116" s="41"/>
      <c r="C116" s="41"/>
      <c r="D116" s="432" t="s">
        <v>87</v>
      </c>
      <c r="E116" s="433"/>
      <c r="F116" s="103">
        <f>SUM(F117)</f>
        <v>0</v>
      </c>
      <c r="G116" s="38"/>
      <c r="H116" s="177"/>
    </row>
    <row r="117" spans="1:8" s="2" customFormat="1" ht="22.5" customHeight="1">
      <c r="A117" s="84"/>
      <c r="B117" s="41"/>
      <c r="C117" s="41"/>
      <c r="D117" s="41"/>
      <c r="E117" s="38" t="s">
        <v>87</v>
      </c>
      <c r="F117" s="103">
        <v>0</v>
      </c>
      <c r="G117" s="38"/>
      <c r="H117" s="177"/>
    </row>
    <row r="118" spans="1:8" s="2" customFormat="1" ht="22.5" customHeight="1">
      <c r="A118" s="84"/>
      <c r="B118" s="41"/>
      <c r="C118" s="432" t="s">
        <v>88</v>
      </c>
      <c r="D118" s="473"/>
      <c r="E118" s="433"/>
      <c r="F118" s="103">
        <f>SUM(F119,F122,F124)</f>
        <v>9276240000</v>
      </c>
      <c r="G118" s="38"/>
      <c r="H118" s="177"/>
    </row>
    <row r="119" spans="1:8" s="2" customFormat="1" ht="22.5" customHeight="1">
      <c r="A119" s="84"/>
      <c r="B119" s="41"/>
      <c r="C119" s="41"/>
      <c r="D119" s="432" t="s">
        <v>78</v>
      </c>
      <c r="E119" s="433"/>
      <c r="F119" s="103">
        <f>SUM(F120:F121)</f>
        <v>9230200000</v>
      </c>
      <c r="G119" s="38"/>
      <c r="H119" s="177"/>
    </row>
    <row r="120" spans="1:8" s="2" customFormat="1" ht="22.5" customHeight="1">
      <c r="A120" s="84"/>
      <c r="B120" s="41"/>
      <c r="C120" s="41"/>
      <c r="D120" s="41"/>
      <c r="E120" s="250" t="s">
        <v>655</v>
      </c>
      <c r="F120" s="103">
        <v>8500000000</v>
      </c>
      <c r="G120" s="38"/>
      <c r="H120" s="177" t="s">
        <v>580</v>
      </c>
    </row>
    <row r="121" spans="1:8" s="2" customFormat="1" ht="22.5" customHeight="1">
      <c r="A121" s="252"/>
      <c r="B121" s="248"/>
      <c r="C121" s="248"/>
      <c r="D121" s="248"/>
      <c r="E121" s="255"/>
      <c r="F121" s="254">
        <v>730200000</v>
      </c>
      <c r="G121" s="249"/>
      <c r="H121" s="179" t="s">
        <v>580</v>
      </c>
    </row>
    <row r="122" spans="1:8" s="2" customFormat="1" ht="22.5" customHeight="1">
      <c r="A122" s="252"/>
      <c r="B122" s="248"/>
      <c r="C122" s="248"/>
      <c r="D122" s="432" t="s">
        <v>81</v>
      </c>
      <c r="E122" s="433"/>
      <c r="F122" s="253">
        <f>SUM(F123)</f>
        <v>28040000</v>
      </c>
      <c r="G122" s="250"/>
      <c r="H122" s="177"/>
    </row>
    <row r="123" spans="1:8" s="2" customFormat="1" ht="22.5" customHeight="1">
      <c r="A123" s="84"/>
      <c r="B123" s="41"/>
      <c r="C123" s="41"/>
      <c r="D123" s="41"/>
      <c r="E123" s="24" t="s">
        <v>81</v>
      </c>
      <c r="F123" s="102">
        <v>28040000</v>
      </c>
      <c r="G123" s="259" t="s">
        <v>656</v>
      </c>
      <c r="H123" s="260" t="s">
        <v>653</v>
      </c>
    </row>
    <row r="124" spans="1:8" s="2" customFormat="1" ht="22.5" customHeight="1">
      <c r="A124" s="84"/>
      <c r="B124" s="41"/>
      <c r="C124" s="41"/>
      <c r="D124" s="432" t="s">
        <v>89</v>
      </c>
      <c r="E124" s="433"/>
      <c r="F124" s="103">
        <f>SUM(F125)</f>
        <v>18000000</v>
      </c>
      <c r="G124" s="38"/>
      <c r="H124" s="177"/>
    </row>
    <row r="125" spans="1:8" s="2" customFormat="1" ht="22.5" customHeight="1">
      <c r="A125" s="84"/>
      <c r="B125" s="41"/>
      <c r="C125" s="41"/>
      <c r="D125" s="41"/>
      <c r="E125" s="38" t="s">
        <v>89</v>
      </c>
      <c r="F125" s="103">
        <v>18000000</v>
      </c>
      <c r="G125" s="261" t="s">
        <v>657</v>
      </c>
      <c r="H125" s="260" t="s">
        <v>653</v>
      </c>
    </row>
    <row r="126" spans="1:8" s="2" customFormat="1" ht="22.5" customHeight="1">
      <c r="A126" s="84"/>
      <c r="B126" s="477" t="s">
        <v>92</v>
      </c>
      <c r="C126" s="478"/>
      <c r="D126" s="478"/>
      <c r="E126" s="479"/>
      <c r="F126" s="103">
        <f>SUM(F127,F136)</f>
        <v>403000000</v>
      </c>
      <c r="G126" s="38"/>
      <c r="H126" s="177"/>
    </row>
    <row r="127" spans="1:8" s="2" customFormat="1" ht="22.5" customHeight="1">
      <c r="A127" s="84"/>
      <c r="B127" s="41"/>
      <c r="C127" s="432" t="s">
        <v>93</v>
      </c>
      <c r="D127" s="473"/>
      <c r="E127" s="433"/>
      <c r="F127" s="103">
        <f>SUM(F128,F130,F132,F134)</f>
        <v>0</v>
      </c>
      <c r="G127" s="38"/>
      <c r="H127" s="177"/>
    </row>
    <row r="128" spans="1:8" s="2" customFormat="1" ht="22.5" customHeight="1">
      <c r="A128" s="84"/>
      <c r="B128" s="41"/>
      <c r="C128" s="41"/>
      <c r="D128" s="432" t="s">
        <v>94</v>
      </c>
      <c r="E128" s="433"/>
      <c r="F128" s="103">
        <f>SUM(F129)</f>
        <v>0</v>
      </c>
      <c r="G128" s="38"/>
      <c r="H128" s="177"/>
    </row>
    <row r="129" spans="1:8" s="2" customFormat="1" ht="22.5" customHeight="1">
      <c r="A129" s="84"/>
      <c r="B129" s="41"/>
      <c r="C129" s="41"/>
      <c r="D129" s="41"/>
      <c r="E129" s="38" t="s">
        <v>94</v>
      </c>
      <c r="F129" s="103">
        <v>0</v>
      </c>
      <c r="G129" s="38"/>
      <c r="H129" s="177"/>
    </row>
    <row r="130" spans="1:8" s="2" customFormat="1" ht="22.5" customHeight="1">
      <c r="A130" s="84"/>
      <c r="B130" s="41"/>
      <c r="C130" s="41"/>
      <c r="D130" s="432" t="s">
        <v>95</v>
      </c>
      <c r="E130" s="433"/>
      <c r="F130" s="103">
        <f>SUM(F131)</f>
        <v>0</v>
      </c>
      <c r="G130" s="38"/>
      <c r="H130" s="177"/>
    </row>
    <row r="131" spans="1:8" s="2" customFormat="1" ht="22.5" customHeight="1">
      <c r="A131" s="84"/>
      <c r="B131" s="41"/>
      <c r="C131" s="41"/>
      <c r="D131" s="41"/>
      <c r="E131" s="38" t="s">
        <v>95</v>
      </c>
      <c r="F131" s="103">
        <v>0</v>
      </c>
      <c r="G131" s="38"/>
      <c r="H131" s="177"/>
    </row>
    <row r="132" spans="1:8" s="2" customFormat="1" ht="22.5" customHeight="1">
      <c r="A132" s="84"/>
      <c r="B132" s="41"/>
      <c r="C132" s="41"/>
      <c r="D132" s="432" t="s">
        <v>96</v>
      </c>
      <c r="E132" s="433"/>
      <c r="F132" s="103">
        <f>SUM(F133)</f>
        <v>0</v>
      </c>
      <c r="G132" s="38"/>
      <c r="H132" s="177"/>
    </row>
    <row r="133" spans="1:8" s="2" customFormat="1" ht="22.5" customHeight="1">
      <c r="A133" s="84"/>
      <c r="B133" s="41"/>
      <c r="C133" s="41"/>
      <c r="D133" s="41"/>
      <c r="E133" s="38" t="s">
        <v>96</v>
      </c>
      <c r="F133" s="103">
        <v>0</v>
      </c>
      <c r="G133" s="38"/>
      <c r="H133" s="177"/>
    </row>
    <row r="134" spans="1:8" s="2" customFormat="1" ht="22.5" customHeight="1">
      <c r="A134" s="84"/>
      <c r="B134" s="41"/>
      <c r="C134" s="41"/>
      <c r="D134" s="432" t="s">
        <v>97</v>
      </c>
      <c r="E134" s="433"/>
      <c r="F134" s="103">
        <f>SUM(F135)</f>
        <v>0</v>
      </c>
      <c r="G134" s="38"/>
      <c r="H134" s="177"/>
    </row>
    <row r="135" spans="1:8" s="2" customFormat="1" ht="22.5" customHeight="1">
      <c r="A135" s="84"/>
      <c r="B135" s="41"/>
      <c r="C135" s="41"/>
      <c r="D135" s="41"/>
      <c r="E135" s="38" t="s">
        <v>97</v>
      </c>
      <c r="F135" s="103">
        <v>0</v>
      </c>
      <c r="G135" s="38"/>
      <c r="H135" s="177"/>
    </row>
    <row r="136" spans="1:8" s="2" customFormat="1" ht="22.5" customHeight="1">
      <c r="A136" s="84"/>
      <c r="B136" s="41"/>
      <c r="C136" s="432" t="s">
        <v>98</v>
      </c>
      <c r="D136" s="473"/>
      <c r="E136" s="433"/>
      <c r="F136" s="103">
        <f>SUM(F137,F139)</f>
        <v>403000000</v>
      </c>
      <c r="G136" s="38"/>
      <c r="H136" s="177"/>
    </row>
    <row r="137" spans="1:8" s="2" customFormat="1" ht="22.5" customHeight="1">
      <c r="A137" s="84"/>
      <c r="B137" s="41"/>
      <c r="C137" s="41"/>
      <c r="D137" s="432" t="s">
        <v>99</v>
      </c>
      <c r="E137" s="433"/>
      <c r="F137" s="103">
        <f>SUM(F138)</f>
        <v>0</v>
      </c>
      <c r="G137" s="38"/>
      <c r="H137" s="177"/>
    </row>
    <row r="138" spans="1:8" s="2" customFormat="1" ht="22.5" customHeight="1">
      <c r="A138" s="84"/>
      <c r="B138" s="41"/>
      <c r="C138" s="41"/>
      <c r="D138" s="41"/>
      <c r="E138" s="38" t="s">
        <v>99</v>
      </c>
      <c r="F138" s="103">
        <v>0</v>
      </c>
      <c r="G138" s="38"/>
      <c r="H138" s="177"/>
    </row>
    <row r="139" spans="1:8" s="2" customFormat="1" ht="22.5" customHeight="1">
      <c r="A139" s="84"/>
      <c r="B139" s="41"/>
      <c r="C139" s="41"/>
      <c r="D139" s="432" t="s">
        <v>100</v>
      </c>
      <c r="E139" s="433"/>
      <c r="F139" s="103">
        <f>SUM(F140:F143)</f>
        <v>403000000</v>
      </c>
      <c r="G139" s="38"/>
      <c r="H139" s="177"/>
    </row>
    <row r="140" spans="1:8" s="2" customFormat="1" ht="22.5" customHeight="1">
      <c r="A140" s="84"/>
      <c r="B140" s="41"/>
      <c r="C140" s="41"/>
      <c r="D140" s="41"/>
      <c r="E140" s="38" t="s">
        <v>100</v>
      </c>
      <c r="F140" s="103">
        <v>100000000</v>
      </c>
      <c r="G140" s="38" t="s">
        <v>419</v>
      </c>
      <c r="H140" s="177" t="s">
        <v>581</v>
      </c>
    </row>
    <row r="141" spans="1:8" s="39" customFormat="1" ht="22.5" customHeight="1">
      <c r="A141" s="84"/>
      <c r="B141" s="41"/>
      <c r="C141" s="41"/>
      <c r="D141" s="41"/>
      <c r="E141" s="111"/>
      <c r="F141" s="103">
        <v>100000000</v>
      </c>
      <c r="G141" s="38" t="s">
        <v>420</v>
      </c>
      <c r="H141" s="177" t="s">
        <v>581</v>
      </c>
    </row>
    <row r="142" spans="1:8" s="247" customFormat="1" ht="22.5" customHeight="1">
      <c r="A142" s="252"/>
      <c r="B142" s="248"/>
      <c r="C142" s="248"/>
      <c r="D142" s="248"/>
      <c r="E142" s="256"/>
      <c r="F142" s="253">
        <v>200000000</v>
      </c>
      <c r="G142" s="250" t="s">
        <v>421</v>
      </c>
      <c r="H142" s="177" t="s">
        <v>581</v>
      </c>
    </row>
    <row r="143" spans="1:8" s="39" customFormat="1" ht="22.5" customHeight="1">
      <c r="A143" s="84"/>
      <c r="B143" s="41"/>
      <c r="C143" s="41"/>
      <c r="D143" s="41"/>
      <c r="E143" s="112"/>
      <c r="F143" s="268">
        <v>3000000</v>
      </c>
      <c r="G143" s="264" t="s">
        <v>658</v>
      </c>
      <c r="H143" s="177" t="s">
        <v>659</v>
      </c>
    </row>
    <row r="144" spans="1:8" s="2" customFormat="1" ht="22.5" customHeight="1">
      <c r="A144" s="84"/>
      <c r="B144" s="477" t="s">
        <v>101</v>
      </c>
      <c r="C144" s="478"/>
      <c r="D144" s="478"/>
      <c r="E144" s="479"/>
      <c r="F144" s="103">
        <f>F145</f>
        <v>707543000</v>
      </c>
      <c r="G144" s="38"/>
      <c r="H144" s="177"/>
    </row>
    <row r="145" spans="1:8" s="2" customFormat="1" ht="22.5" customHeight="1">
      <c r="A145" s="84"/>
      <c r="B145" s="41"/>
      <c r="C145" s="432" t="s">
        <v>101</v>
      </c>
      <c r="D145" s="473"/>
      <c r="E145" s="433"/>
      <c r="F145" s="103">
        <f>SUM(F146,F157,F161,F163)</f>
        <v>707543000</v>
      </c>
      <c r="G145" s="38"/>
      <c r="H145" s="177"/>
    </row>
    <row r="146" spans="1:8" s="2" customFormat="1" ht="22.5" customHeight="1">
      <c r="A146" s="265"/>
      <c r="B146" s="263"/>
      <c r="C146" s="263"/>
      <c r="D146" s="432" t="s">
        <v>102</v>
      </c>
      <c r="E146" s="433"/>
      <c r="F146" s="253">
        <f>SUM(F147:F156)</f>
        <v>707543000</v>
      </c>
      <c r="G146" s="264"/>
      <c r="H146" s="177"/>
    </row>
    <row r="147" spans="1:8" s="2" customFormat="1" ht="22.5" customHeight="1">
      <c r="A147" s="84"/>
      <c r="B147" s="41"/>
      <c r="C147" s="41"/>
      <c r="D147" s="41"/>
      <c r="E147" s="24" t="s">
        <v>168</v>
      </c>
      <c r="F147" s="102">
        <v>10000000</v>
      </c>
      <c r="G147" s="24" t="s">
        <v>432</v>
      </c>
      <c r="H147" s="176" t="s">
        <v>582</v>
      </c>
    </row>
    <row r="148" spans="1:8" s="262" customFormat="1" ht="22.5" customHeight="1">
      <c r="A148" s="265"/>
      <c r="B148" s="263"/>
      <c r="C148" s="263"/>
      <c r="D148" s="263"/>
      <c r="E148" s="266"/>
      <c r="F148" s="270">
        <v>1943000</v>
      </c>
      <c r="G148" s="271" t="s">
        <v>661</v>
      </c>
      <c r="H148" s="176" t="s">
        <v>660</v>
      </c>
    </row>
    <row r="149" spans="1:8" s="262" customFormat="1" ht="22.5" customHeight="1">
      <c r="A149" s="265"/>
      <c r="B149" s="263"/>
      <c r="C149" s="263"/>
      <c r="D149" s="263"/>
      <c r="E149" s="267"/>
      <c r="F149" s="277">
        <v>250000</v>
      </c>
      <c r="G149" s="274" t="s">
        <v>662</v>
      </c>
      <c r="H149" s="176" t="s">
        <v>596</v>
      </c>
    </row>
    <row r="150" spans="1:8" s="262" customFormat="1" ht="22.5" customHeight="1">
      <c r="A150" s="265"/>
      <c r="B150" s="263"/>
      <c r="C150" s="263"/>
      <c r="D150" s="263"/>
      <c r="E150" s="267"/>
      <c r="F150" s="278">
        <v>350000</v>
      </c>
      <c r="G150" s="279" t="s">
        <v>665</v>
      </c>
      <c r="H150" s="176" t="s">
        <v>607</v>
      </c>
    </row>
    <row r="151" spans="1:8" s="262" customFormat="1" ht="22.5" customHeight="1">
      <c r="A151" s="265"/>
      <c r="B151" s="263"/>
      <c r="C151" s="263"/>
      <c r="D151" s="263"/>
      <c r="E151" s="112"/>
      <c r="F151" s="285">
        <v>200000</v>
      </c>
      <c r="G151" s="283" t="s">
        <v>666</v>
      </c>
      <c r="H151" s="176" t="s">
        <v>650</v>
      </c>
    </row>
    <row r="152" spans="1:8" s="2" customFormat="1" ht="22.5" customHeight="1">
      <c r="A152" s="84"/>
      <c r="B152" s="41"/>
      <c r="C152" s="41"/>
      <c r="D152" s="41"/>
      <c r="E152" s="38" t="s">
        <v>169</v>
      </c>
      <c r="F152" s="103">
        <v>500000000</v>
      </c>
      <c r="G152" s="38" t="s">
        <v>433</v>
      </c>
      <c r="H152" s="176" t="s">
        <v>582</v>
      </c>
    </row>
    <row r="153" spans="1:8" s="262" customFormat="1" ht="22.5" customHeight="1">
      <c r="A153" s="265"/>
      <c r="B153" s="263"/>
      <c r="C153" s="263"/>
      <c r="D153" s="263"/>
      <c r="E153" s="276"/>
      <c r="F153" s="269">
        <v>67200000</v>
      </c>
      <c r="G153" s="271" t="s">
        <v>663</v>
      </c>
      <c r="H153" s="176" t="s">
        <v>660</v>
      </c>
    </row>
    <row r="154" spans="1:8" s="272" customFormat="1" ht="22.5" customHeight="1">
      <c r="A154" s="275"/>
      <c r="B154" s="273"/>
      <c r="C154" s="273"/>
      <c r="D154" s="273"/>
      <c r="E154" s="286"/>
      <c r="F154" s="280">
        <v>22800000</v>
      </c>
      <c r="G154" s="279" t="s">
        <v>664</v>
      </c>
      <c r="H154" s="176" t="s">
        <v>607</v>
      </c>
    </row>
    <row r="155" spans="1:8" s="281" customFormat="1" ht="22.5" customHeight="1">
      <c r="A155" s="284"/>
      <c r="B155" s="282"/>
      <c r="C155" s="282"/>
      <c r="D155" s="282"/>
      <c r="E155" s="112"/>
      <c r="F155" s="291">
        <v>4800000</v>
      </c>
      <c r="G155" s="289" t="s">
        <v>667</v>
      </c>
      <c r="H155" s="176" t="s">
        <v>650</v>
      </c>
    </row>
    <row r="156" spans="1:8" s="2" customFormat="1" ht="22.5" customHeight="1">
      <c r="A156" s="84"/>
      <c r="B156" s="41"/>
      <c r="C156" s="41"/>
      <c r="D156" s="41"/>
      <c r="E156" s="38" t="s">
        <v>336</v>
      </c>
      <c r="F156" s="103">
        <v>100000000</v>
      </c>
      <c r="G156" s="38" t="s">
        <v>434</v>
      </c>
      <c r="H156" s="176" t="s">
        <v>582</v>
      </c>
    </row>
    <row r="157" spans="1:8" s="2" customFormat="1" ht="22.5" customHeight="1">
      <c r="A157" s="84"/>
      <c r="B157" s="41"/>
      <c r="C157" s="41"/>
      <c r="D157" s="432" t="s">
        <v>103</v>
      </c>
      <c r="E157" s="433"/>
      <c r="F157" s="103">
        <f>SUM(F158:F160)</f>
        <v>0</v>
      </c>
      <c r="G157" s="38"/>
      <c r="H157" s="177"/>
    </row>
    <row r="158" spans="1:8" s="2" customFormat="1" ht="22.5" customHeight="1">
      <c r="A158" s="84"/>
      <c r="B158" s="41"/>
      <c r="C158" s="41"/>
      <c r="D158" s="41"/>
      <c r="E158" s="38" t="s">
        <v>170</v>
      </c>
      <c r="F158" s="103">
        <v>0</v>
      </c>
      <c r="G158" s="38"/>
      <c r="H158" s="177"/>
    </row>
    <row r="159" spans="1:8" s="2" customFormat="1" ht="22.5" customHeight="1">
      <c r="A159" s="84"/>
      <c r="B159" s="41"/>
      <c r="C159" s="41"/>
      <c r="D159" s="41"/>
      <c r="E159" s="38" t="s">
        <v>171</v>
      </c>
      <c r="F159" s="103">
        <v>0</v>
      </c>
      <c r="G159" s="38"/>
      <c r="H159" s="177"/>
    </row>
    <row r="160" spans="1:8" s="2" customFormat="1" ht="22.5" customHeight="1">
      <c r="A160" s="84"/>
      <c r="B160" s="41"/>
      <c r="C160" s="41"/>
      <c r="D160" s="41"/>
      <c r="E160" s="38" t="s">
        <v>337</v>
      </c>
      <c r="F160" s="103">
        <v>0</v>
      </c>
      <c r="G160" s="38"/>
      <c r="H160" s="177"/>
    </row>
    <row r="161" spans="1:8" s="2" customFormat="1" ht="22.5" customHeight="1">
      <c r="A161" s="84"/>
      <c r="B161" s="41"/>
      <c r="C161" s="41"/>
      <c r="D161" s="432" t="s">
        <v>104</v>
      </c>
      <c r="E161" s="433"/>
      <c r="F161" s="103">
        <f>SUM(F162)</f>
        <v>0</v>
      </c>
      <c r="G161" s="38"/>
      <c r="H161" s="177"/>
    </row>
    <row r="162" spans="1:8" s="2" customFormat="1" ht="22.5" customHeight="1">
      <c r="A162" s="84"/>
      <c r="B162" s="41"/>
      <c r="C162" s="41"/>
      <c r="D162" s="41"/>
      <c r="E162" s="38" t="s">
        <v>104</v>
      </c>
      <c r="F162" s="103">
        <v>0</v>
      </c>
      <c r="G162" s="38"/>
      <c r="H162" s="177"/>
    </row>
    <row r="163" spans="1:8" s="2" customFormat="1" ht="22.5" customHeight="1">
      <c r="A163" s="84"/>
      <c r="B163" s="41"/>
      <c r="C163" s="41"/>
      <c r="D163" s="432" t="s">
        <v>364</v>
      </c>
      <c r="E163" s="433"/>
      <c r="F163" s="103">
        <f>SUM(F164)</f>
        <v>0</v>
      </c>
      <c r="G163" s="38"/>
      <c r="H163" s="177"/>
    </row>
    <row r="164" spans="1:8" s="2" customFormat="1" ht="22.5" customHeight="1">
      <c r="A164" s="84"/>
      <c r="B164" s="41"/>
      <c r="C164" s="41"/>
      <c r="D164" s="41"/>
      <c r="E164" s="38" t="s">
        <v>105</v>
      </c>
      <c r="F164" s="103">
        <v>0</v>
      </c>
      <c r="G164" s="38"/>
      <c r="H164" s="177"/>
    </row>
    <row r="165" spans="1:8" s="2" customFormat="1" ht="22.5" customHeight="1">
      <c r="A165" s="84"/>
      <c r="B165" s="477" t="s">
        <v>106</v>
      </c>
      <c r="C165" s="478"/>
      <c r="D165" s="478"/>
      <c r="E165" s="479"/>
      <c r="F165" s="103">
        <f>SUM(F166,F188)</f>
        <v>131480000</v>
      </c>
      <c r="G165" s="38"/>
      <c r="H165" s="177"/>
    </row>
    <row r="166" spans="1:8" s="2" customFormat="1" ht="22.5" customHeight="1">
      <c r="A166" s="84"/>
      <c r="B166" s="41"/>
      <c r="C166" s="432" t="s">
        <v>107</v>
      </c>
      <c r="D166" s="473"/>
      <c r="E166" s="433"/>
      <c r="F166" s="103">
        <f>SUM(F167,F169,F171,F173,F175,F177,F179,F184,F186)</f>
        <v>131480000</v>
      </c>
      <c r="G166" s="38"/>
      <c r="H166" s="177"/>
    </row>
    <row r="167" spans="1:8" s="2" customFormat="1" ht="22.5" customHeight="1">
      <c r="A167" s="84"/>
      <c r="B167" s="41"/>
      <c r="C167" s="41"/>
      <c r="D167" s="432" t="s">
        <v>108</v>
      </c>
      <c r="E167" s="433"/>
      <c r="F167" s="103">
        <f>SUM(F168)</f>
        <v>0</v>
      </c>
      <c r="G167" s="38"/>
      <c r="H167" s="177"/>
    </row>
    <row r="168" spans="1:8" s="2" customFormat="1" ht="22.5" customHeight="1">
      <c r="A168" s="84"/>
      <c r="B168" s="41"/>
      <c r="C168" s="41"/>
      <c r="D168" s="41"/>
      <c r="E168" s="24" t="s">
        <v>108</v>
      </c>
      <c r="F168" s="102">
        <v>0</v>
      </c>
      <c r="G168" s="24"/>
      <c r="H168" s="176"/>
    </row>
    <row r="169" spans="1:8" s="2" customFormat="1" ht="22.5" customHeight="1">
      <c r="A169" s="84"/>
      <c r="B169" s="41"/>
      <c r="C169" s="41"/>
      <c r="D169" s="432" t="s">
        <v>109</v>
      </c>
      <c r="E169" s="433"/>
      <c r="F169" s="103">
        <f>SUM(F170)</f>
        <v>0</v>
      </c>
      <c r="G169" s="38"/>
      <c r="H169" s="177"/>
    </row>
    <row r="170" spans="1:8" s="2" customFormat="1" ht="22.5" customHeight="1">
      <c r="A170" s="84"/>
      <c r="B170" s="41"/>
      <c r="C170" s="41"/>
      <c r="D170" s="41"/>
      <c r="E170" s="38" t="s">
        <v>109</v>
      </c>
      <c r="F170" s="103">
        <v>0</v>
      </c>
      <c r="G170" s="38"/>
      <c r="H170" s="177"/>
    </row>
    <row r="171" spans="1:8" s="2" customFormat="1" ht="22.5" customHeight="1">
      <c r="A171" s="84"/>
      <c r="B171" s="41"/>
      <c r="C171" s="41"/>
      <c r="D171" s="432" t="s">
        <v>110</v>
      </c>
      <c r="E171" s="433"/>
      <c r="F171" s="103">
        <f>SUM(F172)</f>
        <v>0</v>
      </c>
      <c r="G171" s="38"/>
      <c r="H171" s="177"/>
    </row>
    <row r="172" spans="1:8" s="2" customFormat="1" ht="22.5" customHeight="1">
      <c r="A172" s="84"/>
      <c r="B172" s="41"/>
      <c r="C172" s="41"/>
      <c r="D172" s="41"/>
      <c r="E172" s="38" t="s">
        <v>110</v>
      </c>
      <c r="F172" s="103">
        <v>0</v>
      </c>
      <c r="G172" s="38"/>
      <c r="H172" s="177"/>
    </row>
    <row r="173" spans="1:8" s="2" customFormat="1" ht="22.5" customHeight="1">
      <c r="A173" s="84"/>
      <c r="B173" s="41"/>
      <c r="C173" s="41"/>
      <c r="D173" s="432" t="s">
        <v>111</v>
      </c>
      <c r="E173" s="433"/>
      <c r="F173" s="103">
        <f>SUM(F174)</f>
        <v>0</v>
      </c>
      <c r="G173" s="38"/>
      <c r="H173" s="177"/>
    </row>
    <row r="174" spans="1:8" s="2" customFormat="1" ht="22.5" customHeight="1">
      <c r="A174" s="84"/>
      <c r="B174" s="41"/>
      <c r="C174" s="41"/>
      <c r="D174" s="41"/>
      <c r="E174" s="38" t="s">
        <v>111</v>
      </c>
      <c r="F174" s="103">
        <v>0</v>
      </c>
      <c r="G174" s="38"/>
      <c r="H174" s="177"/>
    </row>
    <row r="175" spans="1:8" s="2" customFormat="1" ht="22.5" customHeight="1">
      <c r="A175" s="84"/>
      <c r="B175" s="41"/>
      <c r="C175" s="41"/>
      <c r="D175" s="432" t="s">
        <v>112</v>
      </c>
      <c r="E175" s="433"/>
      <c r="F175" s="103">
        <f>SUM(F176)</f>
        <v>0</v>
      </c>
      <c r="G175" s="38"/>
      <c r="H175" s="177"/>
    </row>
    <row r="176" spans="1:8" s="2" customFormat="1" ht="22.5" customHeight="1">
      <c r="A176" s="84"/>
      <c r="B176" s="41"/>
      <c r="C176" s="41"/>
      <c r="D176" s="41"/>
      <c r="E176" s="38" t="s">
        <v>112</v>
      </c>
      <c r="F176" s="103">
        <v>0</v>
      </c>
      <c r="G176" s="38"/>
      <c r="H176" s="177"/>
    </row>
    <row r="177" spans="1:8" s="2" customFormat="1" ht="22.5" customHeight="1">
      <c r="A177" s="84"/>
      <c r="B177" s="41"/>
      <c r="C177" s="41"/>
      <c r="D177" s="432" t="s">
        <v>113</v>
      </c>
      <c r="E177" s="433"/>
      <c r="F177" s="103">
        <f>SUM(F178)</f>
        <v>0</v>
      </c>
      <c r="G177" s="38"/>
      <c r="H177" s="177"/>
    </row>
    <row r="178" spans="1:8" s="2" customFormat="1" ht="22.5" customHeight="1">
      <c r="A178" s="84"/>
      <c r="B178" s="41"/>
      <c r="C178" s="41"/>
      <c r="D178" s="41"/>
      <c r="E178" s="38" t="s">
        <v>113</v>
      </c>
      <c r="F178" s="103">
        <v>0</v>
      </c>
      <c r="G178" s="38"/>
      <c r="H178" s="177"/>
    </row>
    <row r="179" spans="1:8" s="2" customFormat="1" ht="22.5" customHeight="1">
      <c r="A179" s="84"/>
      <c r="B179" s="41"/>
      <c r="C179" s="41"/>
      <c r="D179" s="432" t="s">
        <v>114</v>
      </c>
      <c r="E179" s="433"/>
      <c r="F179" s="103">
        <f>SUM(F180:F183)</f>
        <v>131480000</v>
      </c>
      <c r="G179" s="38"/>
      <c r="H179" s="177"/>
    </row>
    <row r="180" spans="1:8" s="2" customFormat="1" ht="22.5" customHeight="1">
      <c r="A180" s="84"/>
      <c r="B180" s="41"/>
      <c r="C180" s="41"/>
      <c r="D180" s="41"/>
      <c r="E180" s="38" t="s">
        <v>114</v>
      </c>
      <c r="F180" s="103">
        <v>120000000</v>
      </c>
      <c r="G180" s="38" t="s">
        <v>324</v>
      </c>
      <c r="H180" s="176" t="s">
        <v>582</v>
      </c>
    </row>
    <row r="181" spans="1:8" s="287" customFormat="1" ht="22.5" customHeight="1">
      <c r="A181" s="290"/>
      <c r="B181" s="288"/>
      <c r="C181" s="288"/>
      <c r="D181" s="288"/>
      <c r="E181" s="300"/>
      <c r="F181" s="306">
        <v>8500000</v>
      </c>
      <c r="G181" s="307" t="s">
        <v>669</v>
      </c>
      <c r="H181" s="176" t="s">
        <v>668</v>
      </c>
    </row>
    <row r="182" spans="1:8" s="292" customFormat="1" ht="22.5" customHeight="1">
      <c r="A182" s="294"/>
      <c r="B182" s="293"/>
      <c r="C182" s="293"/>
      <c r="D182" s="293"/>
      <c r="E182" s="301"/>
      <c r="F182" s="295">
        <v>980000</v>
      </c>
      <c r="G182" s="297" t="s">
        <v>670</v>
      </c>
      <c r="H182" s="176" t="s">
        <v>607</v>
      </c>
    </row>
    <row r="183" spans="1:8" s="287" customFormat="1" ht="22.5" customHeight="1">
      <c r="A183" s="290"/>
      <c r="B183" s="288"/>
      <c r="C183" s="288"/>
      <c r="D183" s="288"/>
      <c r="E183" s="112"/>
      <c r="F183" s="299">
        <v>2000000</v>
      </c>
      <c r="G183" s="297" t="s">
        <v>671</v>
      </c>
      <c r="H183" s="176" t="s">
        <v>650</v>
      </c>
    </row>
    <row r="184" spans="1:8" s="2" customFormat="1" ht="22.5" customHeight="1">
      <c r="A184" s="84"/>
      <c r="B184" s="41"/>
      <c r="C184" s="41"/>
      <c r="D184" s="432" t="s">
        <v>115</v>
      </c>
      <c r="E184" s="433"/>
      <c r="F184" s="103">
        <f>SUM(F185)</f>
        <v>0</v>
      </c>
      <c r="G184" s="38"/>
      <c r="H184" s="177"/>
    </row>
    <row r="185" spans="1:8" s="2" customFormat="1" ht="22.5" customHeight="1">
      <c r="A185" s="84"/>
      <c r="B185" s="41"/>
      <c r="C185" s="41"/>
      <c r="D185" s="41"/>
      <c r="E185" s="38" t="s">
        <v>115</v>
      </c>
      <c r="F185" s="103">
        <v>0</v>
      </c>
      <c r="G185" s="38"/>
      <c r="H185" s="177"/>
    </row>
    <row r="186" spans="1:8" s="2" customFormat="1" ht="22.5" customHeight="1">
      <c r="A186" s="84"/>
      <c r="B186" s="41"/>
      <c r="C186" s="41"/>
      <c r="D186" s="432" t="s">
        <v>116</v>
      </c>
      <c r="E186" s="433"/>
      <c r="F186" s="103">
        <f>SUM(F187)</f>
        <v>0</v>
      </c>
      <c r="G186" s="38"/>
      <c r="H186" s="177"/>
    </row>
    <row r="187" spans="1:8" s="2" customFormat="1" ht="22.5" customHeight="1">
      <c r="A187" s="84"/>
      <c r="B187" s="41"/>
      <c r="C187" s="41"/>
      <c r="D187" s="41"/>
      <c r="E187" s="38" t="s">
        <v>116</v>
      </c>
      <c r="F187" s="103">
        <v>0</v>
      </c>
      <c r="G187" s="38"/>
      <c r="H187" s="177"/>
    </row>
    <row r="188" spans="1:8" s="2" customFormat="1" ht="22.5" customHeight="1">
      <c r="A188" s="84"/>
      <c r="B188" s="41"/>
      <c r="C188" s="432" t="s">
        <v>117</v>
      </c>
      <c r="D188" s="473"/>
      <c r="E188" s="433"/>
      <c r="F188" s="103">
        <f>SUM(F189,F191,F193,F195,F197,F199,F201,F203,F208)</f>
        <v>0</v>
      </c>
      <c r="G188" s="38"/>
      <c r="H188" s="177"/>
    </row>
    <row r="189" spans="1:8" s="2" customFormat="1" ht="22.5" customHeight="1">
      <c r="A189" s="84"/>
      <c r="B189" s="41"/>
      <c r="C189" s="10"/>
      <c r="D189" s="432" t="s">
        <v>118</v>
      </c>
      <c r="E189" s="433"/>
      <c r="F189" s="103">
        <f>SUM(F190)</f>
        <v>0</v>
      </c>
      <c r="G189" s="38"/>
      <c r="H189" s="177"/>
    </row>
    <row r="190" spans="1:8" s="2" customFormat="1" ht="22.5" customHeight="1">
      <c r="A190" s="84"/>
      <c r="B190" s="41"/>
      <c r="C190" s="41"/>
      <c r="D190" s="41"/>
      <c r="E190" s="38" t="s">
        <v>118</v>
      </c>
      <c r="F190" s="103">
        <v>0</v>
      </c>
      <c r="G190" s="38"/>
      <c r="H190" s="177"/>
    </row>
    <row r="191" spans="1:8" s="2" customFormat="1" ht="22.5" customHeight="1">
      <c r="A191" s="294"/>
      <c r="B191" s="313"/>
      <c r="C191" s="313"/>
      <c r="D191" s="432" t="s">
        <v>119</v>
      </c>
      <c r="E191" s="433"/>
      <c r="F191" s="299">
        <f>SUM(F192)</f>
        <v>0</v>
      </c>
      <c r="G191" s="316"/>
      <c r="H191" s="177"/>
    </row>
    <row r="192" spans="1:8" s="2" customFormat="1" ht="22.5" customHeight="1">
      <c r="A192" s="84"/>
      <c r="B192" s="41"/>
      <c r="C192" s="41"/>
      <c r="D192" s="41"/>
      <c r="E192" s="24" t="s">
        <v>119</v>
      </c>
      <c r="F192" s="102">
        <v>0</v>
      </c>
      <c r="G192" s="24"/>
      <c r="H192" s="176"/>
    </row>
    <row r="193" spans="1:8" s="2" customFormat="1" ht="22.5" customHeight="1">
      <c r="A193" s="84"/>
      <c r="B193" s="41"/>
      <c r="C193" s="41"/>
      <c r="D193" s="432" t="s">
        <v>120</v>
      </c>
      <c r="E193" s="433"/>
      <c r="F193" s="103">
        <f>SUM(F194)</f>
        <v>0</v>
      </c>
      <c r="G193" s="38"/>
      <c r="H193" s="177"/>
    </row>
    <row r="194" spans="1:8" s="2" customFormat="1" ht="22.5" customHeight="1">
      <c r="A194" s="84"/>
      <c r="B194" s="41"/>
      <c r="C194" s="41"/>
      <c r="D194" s="41"/>
      <c r="E194" s="38" t="s">
        <v>120</v>
      </c>
      <c r="F194" s="103">
        <v>0</v>
      </c>
      <c r="G194" s="38"/>
      <c r="H194" s="177"/>
    </row>
    <row r="195" spans="1:8" s="2" customFormat="1" ht="22.5" customHeight="1">
      <c r="A195" s="84"/>
      <c r="B195" s="41"/>
      <c r="C195" s="41"/>
      <c r="D195" s="432" t="s">
        <v>121</v>
      </c>
      <c r="E195" s="433"/>
      <c r="F195" s="103">
        <f>SUM(F196)</f>
        <v>0</v>
      </c>
      <c r="G195" s="38"/>
      <c r="H195" s="177"/>
    </row>
    <row r="196" spans="1:8" s="2" customFormat="1" ht="22.5" customHeight="1">
      <c r="A196" s="84"/>
      <c r="B196" s="41"/>
      <c r="C196" s="41"/>
      <c r="D196" s="41"/>
      <c r="E196" s="38" t="s">
        <v>121</v>
      </c>
      <c r="F196" s="103">
        <v>0</v>
      </c>
      <c r="G196" s="38"/>
      <c r="H196" s="177"/>
    </row>
    <row r="197" spans="1:8" s="2" customFormat="1" ht="22.5" customHeight="1">
      <c r="A197" s="84"/>
      <c r="B197" s="41"/>
      <c r="C197" s="41"/>
      <c r="D197" s="432" t="s">
        <v>122</v>
      </c>
      <c r="E197" s="433"/>
      <c r="F197" s="103">
        <f>SUM(F198)</f>
        <v>0</v>
      </c>
      <c r="G197" s="38"/>
      <c r="H197" s="177"/>
    </row>
    <row r="198" spans="1:8" s="2" customFormat="1" ht="22.5" customHeight="1">
      <c r="A198" s="84"/>
      <c r="B198" s="41"/>
      <c r="C198" s="41"/>
      <c r="D198" s="41"/>
      <c r="E198" s="38" t="s">
        <v>122</v>
      </c>
      <c r="F198" s="103">
        <v>0</v>
      </c>
      <c r="G198" s="38"/>
      <c r="H198" s="177"/>
    </row>
    <row r="199" spans="1:8" s="2" customFormat="1" ht="22.5" customHeight="1">
      <c r="A199" s="84"/>
      <c r="B199" s="41"/>
      <c r="C199" s="41"/>
      <c r="D199" s="432" t="s">
        <v>123</v>
      </c>
      <c r="E199" s="433"/>
      <c r="F199" s="103">
        <f>SUM(F200)</f>
        <v>0</v>
      </c>
      <c r="G199" s="38"/>
      <c r="H199" s="177"/>
    </row>
    <row r="200" spans="1:8" s="2" customFormat="1" ht="22.5" customHeight="1">
      <c r="A200" s="84"/>
      <c r="B200" s="41"/>
      <c r="C200" s="41"/>
      <c r="D200" s="41"/>
      <c r="E200" s="38" t="s">
        <v>123</v>
      </c>
      <c r="F200" s="103">
        <v>0</v>
      </c>
      <c r="G200" s="38"/>
      <c r="H200" s="177"/>
    </row>
    <row r="201" spans="1:8" s="2" customFormat="1" ht="22.5" customHeight="1">
      <c r="A201" s="84"/>
      <c r="B201" s="41"/>
      <c r="C201" s="41"/>
      <c r="D201" s="432" t="s">
        <v>124</v>
      </c>
      <c r="E201" s="433"/>
      <c r="F201" s="103">
        <f>SUM(F202)</f>
        <v>0</v>
      </c>
      <c r="G201" s="38"/>
      <c r="H201" s="177"/>
    </row>
    <row r="202" spans="1:8" s="2" customFormat="1" ht="22.5" customHeight="1">
      <c r="A202" s="84"/>
      <c r="B202" s="41"/>
      <c r="C202" s="41"/>
      <c r="D202" s="41"/>
      <c r="E202" s="38" t="s">
        <v>124</v>
      </c>
      <c r="F202" s="103">
        <v>0</v>
      </c>
      <c r="G202" s="38"/>
      <c r="H202" s="177"/>
    </row>
    <row r="203" spans="1:8" s="2" customFormat="1" ht="22.5" customHeight="1">
      <c r="A203" s="84"/>
      <c r="B203" s="41"/>
      <c r="C203" s="41"/>
      <c r="D203" s="432" t="s">
        <v>125</v>
      </c>
      <c r="E203" s="433"/>
      <c r="F203" s="103">
        <f>SUM(F204:F207)</f>
        <v>0</v>
      </c>
      <c r="G203" s="38"/>
      <c r="H203" s="177"/>
    </row>
    <row r="204" spans="1:8" s="2" customFormat="1" ht="22.5" customHeight="1">
      <c r="A204" s="84"/>
      <c r="B204" s="41"/>
      <c r="C204" s="41"/>
      <c r="D204" s="41"/>
      <c r="E204" s="38" t="s">
        <v>172</v>
      </c>
      <c r="F204" s="103">
        <v>0</v>
      </c>
      <c r="G204" s="38"/>
      <c r="H204" s="177"/>
    </row>
    <row r="205" spans="1:8" s="2" customFormat="1" ht="22.5" customHeight="1">
      <c r="A205" s="84"/>
      <c r="B205" s="41"/>
      <c r="C205" s="41"/>
      <c r="D205" s="41"/>
      <c r="E205" s="38" t="s">
        <v>173</v>
      </c>
      <c r="F205" s="103">
        <v>0</v>
      </c>
      <c r="G205" s="38"/>
      <c r="H205" s="177"/>
    </row>
    <row r="206" spans="1:8" s="2" customFormat="1" ht="22.5" customHeight="1">
      <c r="A206" s="84"/>
      <c r="B206" s="41"/>
      <c r="C206" s="41"/>
      <c r="D206" s="41"/>
      <c r="E206" s="24" t="s">
        <v>174</v>
      </c>
      <c r="F206" s="102">
        <v>0</v>
      </c>
      <c r="G206" s="24"/>
      <c r="H206" s="176"/>
    </row>
    <row r="207" spans="1:8" s="2" customFormat="1" ht="22.5" customHeight="1">
      <c r="A207" s="84"/>
      <c r="B207" s="41"/>
      <c r="C207" s="41"/>
      <c r="D207" s="41"/>
      <c r="E207" s="38" t="s">
        <v>175</v>
      </c>
      <c r="F207" s="103">
        <v>0</v>
      </c>
      <c r="G207" s="38"/>
      <c r="H207" s="177"/>
    </row>
    <row r="208" spans="1:8" s="2" customFormat="1" ht="22.5" customHeight="1">
      <c r="A208" s="84"/>
      <c r="B208" s="41"/>
      <c r="C208" s="41"/>
      <c r="D208" s="432" t="s">
        <v>126</v>
      </c>
      <c r="E208" s="433"/>
      <c r="F208" s="103">
        <f>SUM(F209)</f>
        <v>0</v>
      </c>
      <c r="G208" s="38"/>
      <c r="H208" s="177"/>
    </row>
    <row r="209" spans="1:8" s="2" customFormat="1" ht="22.5" customHeight="1" thickBot="1">
      <c r="A209" s="84"/>
      <c r="B209" s="41"/>
      <c r="C209" s="41"/>
      <c r="D209" s="41"/>
      <c r="E209" s="25" t="s">
        <v>126</v>
      </c>
      <c r="F209" s="106">
        <v>0</v>
      </c>
      <c r="G209" s="25"/>
      <c r="H209" s="179"/>
    </row>
    <row r="210" spans="1:8" s="2" customFormat="1" ht="22.5" customHeight="1" thickBot="1">
      <c r="A210" s="467" t="s">
        <v>191</v>
      </c>
      <c r="B210" s="468"/>
      <c r="C210" s="468"/>
      <c r="D210" s="468"/>
      <c r="E210" s="469"/>
      <c r="F210" s="101">
        <f>SUM(F211,F227,F246,F252)</f>
        <v>0</v>
      </c>
      <c r="G210" s="27"/>
      <c r="H210" s="180"/>
    </row>
    <row r="211" spans="1:8" s="2" customFormat="1" ht="22.5" customHeight="1">
      <c r="A211" s="84"/>
      <c r="B211" s="487" t="s">
        <v>6</v>
      </c>
      <c r="C211" s="488"/>
      <c r="D211" s="488"/>
      <c r="E211" s="489"/>
      <c r="F211" s="102">
        <f>F212</f>
        <v>0</v>
      </c>
      <c r="G211" s="24"/>
      <c r="H211" s="176"/>
    </row>
    <row r="212" spans="1:8" s="2" customFormat="1" ht="22.5" customHeight="1">
      <c r="A212" s="84"/>
      <c r="B212" s="41"/>
      <c r="C212" s="432" t="s">
        <v>127</v>
      </c>
      <c r="D212" s="473"/>
      <c r="E212" s="433"/>
      <c r="F212" s="103">
        <f>SUM(F213,F216,F220,F225)</f>
        <v>0</v>
      </c>
      <c r="G212" s="38"/>
      <c r="H212" s="177"/>
    </row>
    <row r="213" spans="1:8" s="2" customFormat="1" ht="22.5" customHeight="1">
      <c r="A213" s="84"/>
      <c r="B213" s="41"/>
      <c r="C213" s="41"/>
      <c r="D213" s="432" t="s">
        <v>128</v>
      </c>
      <c r="E213" s="433"/>
      <c r="F213" s="103">
        <f>SUM(F214:F215)</f>
        <v>0</v>
      </c>
      <c r="G213" s="38"/>
      <c r="H213" s="177"/>
    </row>
    <row r="214" spans="1:8" s="2" customFormat="1" ht="22.5" customHeight="1">
      <c r="A214" s="84"/>
      <c r="B214" s="41"/>
      <c r="C214" s="41"/>
      <c r="D214" s="41"/>
      <c r="E214" s="38" t="s">
        <v>176</v>
      </c>
      <c r="F214" s="103">
        <v>0</v>
      </c>
      <c r="G214" s="38"/>
      <c r="H214" s="177"/>
    </row>
    <row r="215" spans="1:8" s="2" customFormat="1" ht="22.5" customHeight="1">
      <c r="A215" s="84"/>
      <c r="B215" s="41"/>
      <c r="C215" s="41"/>
      <c r="D215" s="41"/>
      <c r="E215" s="38" t="s">
        <v>177</v>
      </c>
      <c r="F215" s="103">
        <v>0</v>
      </c>
      <c r="G215" s="38"/>
      <c r="H215" s="177"/>
    </row>
    <row r="216" spans="1:8" s="2" customFormat="1" ht="22.5" customHeight="1">
      <c r="A216" s="84"/>
      <c r="B216" s="41"/>
      <c r="C216" s="41"/>
      <c r="D216" s="432" t="s">
        <v>129</v>
      </c>
      <c r="E216" s="433"/>
      <c r="F216" s="103">
        <f>SUM(F217:F219)</f>
        <v>0</v>
      </c>
      <c r="G216" s="38"/>
      <c r="H216" s="177"/>
    </row>
    <row r="217" spans="1:8" s="2" customFormat="1" ht="22.5" customHeight="1">
      <c r="A217" s="84"/>
      <c r="B217" s="41"/>
      <c r="C217" s="41"/>
      <c r="D217" s="41"/>
      <c r="E217" s="38" t="s">
        <v>178</v>
      </c>
      <c r="F217" s="103">
        <v>0</v>
      </c>
      <c r="G217" s="38"/>
      <c r="H217" s="177"/>
    </row>
    <row r="218" spans="1:8" s="2" customFormat="1" ht="22.5" customHeight="1">
      <c r="A218" s="84"/>
      <c r="B218" s="41"/>
      <c r="C218" s="41"/>
      <c r="D218" s="41"/>
      <c r="E218" s="38" t="s">
        <v>179</v>
      </c>
      <c r="F218" s="103">
        <v>0</v>
      </c>
      <c r="G218" s="38"/>
      <c r="H218" s="177"/>
    </row>
    <row r="219" spans="1:8" s="2" customFormat="1" ht="22.5" customHeight="1">
      <c r="A219" s="84"/>
      <c r="B219" s="41"/>
      <c r="C219" s="41"/>
      <c r="D219" s="41"/>
      <c r="E219" s="38" t="s">
        <v>180</v>
      </c>
      <c r="F219" s="103">
        <v>0</v>
      </c>
      <c r="G219" s="38"/>
      <c r="H219" s="177"/>
    </row>
    <row r="220" spans="1:8" s="2" customFormat="1" ht="22.5" customHeight="1">
      <c r="A220" s="84"/>
      <c r="B220" s="41"/>
      <c r="C220" s="41"/>
      <c r="D220" s="432" t="s">
        <v>130</v>
      </c>
      <c r="E220" s="433"/>
      <c r="F220" s="103">
        <f>SUM(F221:F224)</f>
        <v>0</v>
      </c>
      <c r="G220" s="38"/>
      <c r="H220" s="177"/>
    </row>
    <row r="221" spans="1:8" s="2" customFormat="1" ht="22.5" customHeight="1">
      <c r="A221" s="84"/>
      <c r="B221" s="41"/>
      <c r="C221" s="41"/>
      <c r="D221" s="41"/>
      <c r="E221" s="38" t="s">
        <v>181</v>
      </c>
      <c r="F221" s="103">
        <v>0</v>
      </c>
      <c r="G221" s="38"/>
      <c r="H221" s="177"/>
    </row>
    <row r="222" spans="1:8" s="2" customFormat="1" ht="22.5" customHeight="1">
      <c r="A222" s="84"/>
      <c r="B222" s="41"/>
      <c r="C222" s="41"/>
      <c r="D222" s="41"/>
      <c r="E222" s="38" t="s">
        <v>182</v>
      </c>
      <c r="F222" s="103">
        <v>0</v>
      </c>
      <c r="G222" s="38"/>
      <c r="H222" s="177"/>
    </row>
    <row r="223" spans="1:8" s="2" customFormat="1" ht="22.5" customHeight="1">
      <c r="A223" s="84"/>
      <c r="B223" s="41"/>
      <c r="C223" s="41"/>
      <c r="D223" s="41"/>
      <c r="E223" s="38" t="s">
        <v>183</v>
      </c>
      <c r="F223" s="103">
        <v>0</v>
      </c>
      <c r="G223" s="38"/>
      <c r="H223" s="177"/>
    </row>
    <row r="224" spans="1:8" s="2" customFormat="1" ht="22.5" customHeight="1">
      <c r="A224" s="84"/>
      <c r="B224" s="41"/>
      <c r="C224" s="41"/>
      <c r="D224" s="41"/>
      <c r="E224" s="38" t="s">
        <v>184</v>
      </c>
      <c r="F224" s="103">
        <v>0</v>
      </c>
      <c r="G224" s="38"/>
      <c r="H224" s="177"/>
    </row>
    <row r="225" spans="1:8" s="2" customFormat="1" ht="22.5" customHeight="1">
      <c r="A225" s="84"/>
      <c r="B225" s="41"/>
      <c r="C225" s="41"/>
      <c r="D225" s="432" t="s">
        <v>131</v>
      </c>
      <c r="E225" s="433"/>
      <c r="F225" s="103">
        <f>SUM(F226)</f>
        <v>0</v>
      </c>
      <c r="G225" s="38"/>
      <c r="H225" s="177"/>
    </row>
    <row r="226" spans="1:8" s="2" customFormat="1" ht="22.5" customHeight="1" thickBot="1">
      <c r="A226" s="86"/>
      <c r="B226" s="4"/>
      <c r="C226" s="4"/>
      <c r="D226" s="4"/>
      <c r="E226" s="5" t="s">
        <v>131</v>
      </c>
      <c r="F226" s="131">
        <v>0</v>
      </c>
      <c r="G226" s="5"/>
      <c r="H226" s="178"/>
    </row>
    <row r="227" spans="1:8" s="2" customFormat="1" ht="22.5" customHeight="1">
      <c r="A227" s="84"/>
      <c r="B227" s="452" t="s">
        <v>7</v>
      </c>
      <c r="C227" s="453"/>
      <c r="D227" s="453"/>
      <c r="E227" s="454"/>
      <c r="F227" s="102">
        <f>F228</f>
        <v>0</v>
      </c>
      <c r="G227" s="24"/>
      <c r="H227" s="176"/>
    </row>
    <row r="228" spans="1:8" s="2" customFormat="1" ht="22.5" customHeight="1">
      <c r="A228" s="84"/>
      <c r="B228" s="41"/>
      <c r="C228" s="432" t="s">
        <v>132</v>
      </c>
      <c r="D228" s="473"/>
      <c r="E228" s="433"/>
      <c r="F228" s="103">
        <f>SUM(F229,F231,F234,F236,F239,F242,F244)</f>
        <v>0</v>
      </c>
      <c r="G228" s="38"/>
      <c r="H228" s="177"/>
    </row>
    <row r="229" spans="1:8" s="2" customFormat="1" ht="22.5" customHeight="1">
      <c r="A229" s="84"/>
      <c r="B229" s="41"/>
      <c r="C229" s="41"/>
      <c r="D229" s="432" t="s">
        <v>133</v>
      </c>
      <c r="E229" s="433"/>
      <c r="F229" s="103">
        <f>SUM(F230)</f>
        <v>0</v>
      </c>
      <c r="G229" s="38"/>
      <c r="H229" s="177"/>
    </row>
    <row r="230" spans="1:8" s="2" customFormat="1" ht="22.5" customHeight="1">
      <c r="A230" s="84"/>
      <c r="B230" s="41"/>
      <c r="C230" s="41"/>
      <c r="D230" s="41"/>
      <c r="E230" s="38" t="s">
        <v>133</v>
      </c>
      <c r="F230" s="103">
        <v>0</v>
      </c>
      <c r="G230" s="38"/>
      <c r="H230" s="177"/>
    </row>
    <row r="231" spans="1:8" s="2" customFormat="1" ht="22.5" customHeight="1">
      <c r="A231" s="84"/>
      <c r="B231" s="41"/>
      <c r="C231" s="41"/>
      <c r="D231" s="432" t="s">
        <v>134</v>
      </c>
      <c r="E231" s="433"/>
      <c r="F231" s="103">
        <f>SUM(F232:F233)</f>
        <v>0</v>
      </c>
      <c r="G231" s="38"/>
      <c r="H231" s="177"/>
    </row>
    <row r="232" spans="1:8" s="2" customFormat="1" ht="22.5" customHeight="1">
      <c r="A232" s="84"/>
      <c r="B232" s="41"/>
      <c r="C232" s="41"/>
      <c r="D232" s="41"/>
      <c r="E232" s="38" t="s">
        <v>134</v>
      </c>
      <c r="F232" s="103">
        <v>0</v>
      </c>
      <c r="G232" s="38"/>
      <c r="H232" s="177"/>
    </row>
    <row r="233" spans="1:8" s="2" customFormat="1" ht="22.5" customHeight="1">
      <c r="A233" s="84"/>
      <c r="B233" s="41"/>
      <c r="C233" s="41"/>
      <c r="D233" s="41"/>
      <c r="E233" s="38" t="s">
        <v>185</v>
      </c>
      <c r="F233" s="103">
        <v>0</v>
      </c>
      <c r="G233" s="38"/>
      <c r="H233" s="177"/>
    </row>
    <row r="234" spans="1:8" s="2" customFormat="1" ht="22.5" customHeight="1">
      <c r="A234" s="84"/>
      <c r="B234" s="41"/>
      <c r="C234" s="41"/>
      <c r="D234" s="432" t="s">
        <v>135</v>
      </c>
      <c r="E234" s="433"/>
      <c r="F234" s="103">
        <f>SUM(F235)</f>
        <v>0</v>
      </c>
      <c r="G234" s="38"/>
      <c r="H234" s="177"/>
    </row>
    <row r="235" spans="1:8" s="2" customFormat="1" ht="22.5" customHeight="1">
      <c r="A235" s="84"/>
      <c r="B235" s="41"/>
      <c r="C235" s="41"/>
      <c r="D235" s="41"/>
      <c r="E235" s="38" t="s">
        <v>135</v>
      </c>
      <c r="F235" s="103">
        <v>0</v>
      </c>
      <c r="G235" s="38"/>
      <c r="H235" s="177"/>
    </row>
    <row r="236" spans="1:8" s="2" customFormat="1" ht="22.5" customHeight="1">
      <c r="A236" s="84"/>
      <c r="B236" s="41"/>
      <c r="C236" s="41"/>
      <c r="D236" s="432" t="s">
        <v>136</v>
      </c>
      <c r="E236" s="433"/>
      <c r="F236" s="103">
        <f>SUM(F237:F238)</f>
        <v>0</v>
      </c>
      <c r="G236" s="38"/>
      <c r="H236" s="177"/>
    </row>
    <row r="237" spans="1:8" s="2" customFormat="1" ht="22.5" customHeight="1">
      <c r="A237" s="84"/>
      <c r="B237" s="41"/>
      <c r="C237" s="41"/>
      <c r="D237" s="41"/>
      <c r="E237" s="38" t="s">
        <v>186</v>
      </c>
      <c r="F237" s="103">
        <v>0</v>
      </c>
      <c r="G237" s="38"/>
      <c r="H237" s="177"/>
    </row>
    <row r="238" spans="1:8" s="2" customFormat="1" ht="22.5" customHeight="1">
      <c r="A238" s="84"/>
      <c r="B238" s="41"/>
      <c r="C238" s="41"/>
      <c r="D238" s="41"/>
      <c r="E238" s="38" t="s">
        <v>187</v>
      </c>
      <c r="F238" s="103">
        <v>0</v>
      </c>
      <c r="G238" s="38"/>
      <c r="H238" s="177"/>
    </row>
    <row r="239" spans="1:8" s="2" customFormat="1" ht="22.5" customHeight="1">
      <c r="A239" s="84"/>
      <c r="B239" s="41"/>
      <c r="C239" s="41"/>
      <c r="D239" s="432" t="s">
        <v>137</v>
      </c>
      <c r="E239" s="433"/>
      <c r="F239" s="103">
        <f>SUM(F240:F241)</f>
        <v>0</v>
      </c>
      <c r="G239" s="38"/>
      <c r="H239" s="177"/>
    </row>
    <row r="240" spans="1:8" s="2" customFormat="1" ht="22.5" customHeight="1">
      <c r="A240" s="84"/>
      <c r="B240" s="41"/>
      <c r="C240" s="41"/>
      <c r="D240" s="41"/>
      <c r="E240" s="38" t="s">
        <v>188</v>
      </c>
      <c r="F240" s="103">
        <v>0</v>
      </c>
      <c r="G240" s="38"/>
      <c r="H240" s="177"/>
    </row>
    <row r="241" spans="1:8" s="2" customFormat="1" ht="22.5" customHeight="1">
      <c r="A241" s="84"/>
      <c r="B241" s="41"/>
      <c r="C241" s="41"/>
      <c r="D241" s="41"/>
      <c r="E241" s="24" t="s">
        <v>189</v>
      </c>
      <c r="F241" s="102">
        <v>0</v>
      </c>
      <c r="G241" s="24"/>
      <c r="H241" s="176"/>
    </row>
    <row r="242" spans="1:8" s="2" customFormat="1" ht="22.5" customHeight="1">
      <c r="A242" s="84"/>
      <c r="B242" s="41"/>
      <c r="C242" s="41"/>
      <c r="D242" s="432" t="s">
        <v>138</v>
      </c>
      <c r="E242" s="433"/>
      <c r="F242" s="103">
        <f>SUM(F243)</f>
        <v>0</v>
      </c>
      <c r="G242" s="38"/>
      <c r="H242" s="177"/>
    </row>
    <row r="243" spans="1:8" s="2" customFormat="1" ht="22.5" customHeight="1">
      <c r="A243" s="84"/>
      <c r="B243" s="41"/>
      <c r="C243" s="41"/>
      <c r="D243" s="41"/>
      <c r="E243" s="38" t="s">
        <v>138</v>
      </c>
      <c r="F243" s="103">
        <v>0</v>
      </c>
      <c r="G243" s="38"/>
      <c r="H243" s="177"/>
    </row>
    <row r="244" spans="1:8" s="2" customFormat="1" ht="22.5" customHeight="1">
      <c r="A244" s="84"/>
      <c r="B244" s="41"/>
      <c r="C244" s="41"/>
      <c r="D244" s="432" t="s">
        <v>139</v>
      </c>
      <c r="E244" s="433"/>
      <c r="F244" s="103">
        <f>SUM(F245)</f>
        <v>0</v>
      </c>
      <c r="G244" s="38"/>
      <c r="H244" s="177"/>
    </row>
    <row r="245" spans="1:8" s="2" customFormat="1" ht="22.5" customHeight="1">
      <c r="A245" s="84"/>
      <c r="B245" s="41"/>
      <c r="C245" s="41"/>
      <c r="D245" s="41"/>
      <c r="E245" s="38" t="s">
        <v>139</v>
      </c>
      <c r="F245" s="103">
        <v>0</v>
      </c>
      <c r="G245" s="38"/>
      <c r="H245" s="177"/>
    </row>
    <row r="246" spans="1:8" s="2" customFormat="1" ht="22.5" customHeight="1">
      <c r="A246" s="84"/>
      <c r="B246" s="484" t="s">
        <v>23</v>
      </c>
      <c r="C246" s="485"/>
      <c r="D246" s="485"/>
      <c r="E246" s="486"/>
      <c r="F246" s="103">
        <f>F247</f>
        <v>0</v>
      </c>
      <c r="G246" s="38"/>
      <c r="H246" s="177"/>
    </row>
    <row r="247" spans="1:8" s="2" customFormat="1" ht="22.5" customHeight="1">
      <c r="A247" s="84"/>
      <c r="B247" s="41"/>
      <c r="C247" s="432" t="s">
        <v>140</v>
      </c>
      <c r="D247" s="473"/>
      <c r="E247" s="433"/>
      <c r="F247" s="103">
        <f>SUM(F248,F250)</f>
        <v>0</v>
      </c>
      <c r="G247" s="38"/>
      <c r="H247" s="177"/>
    </row>
    <row r="248" spans="1:8" s="2" customFormat="1" ht="22.5" customHeight="1">
      <c r="A248" s="84"/>
      <c r="B248" s="41"/>
      <c r="C248" s="41"/>
      <c r="D248" s="432" t="s">
        <v>141</v>
      </c>
      <c r="E248" s="433"/>
      <c r="F248" s="103">
        <f>SUM(F249)</f>
        <v>0</v>
      </c>
      <c r="G248" s="38"/>
      <c r="H248" s="177"/>
    </row>
    <row r="249" spans="1:8" s="2" customFormat="1" ht="22.5" customHeight="1">
      <c r="A249" s="84"/>
      <c r="B249" s="41"/>
      <c r="C249" s="41"/>
      <c r="D249" s="41"/>
      <c r="E249" s="38" t="s">
        <v>141</v>
      </c>
      <c r="F249" s="103">
        <v>0</v>
      </c>
      <c r="G249" s="38"/>
      <c r="H249" s="177"/>
    </row>
    <row r="250" spans="1:8" s="2" customFormat="1" ht="22.5" customHeight="1">
      <c r="A250" s="84"/>
      <c r="B250" s="41"/>
      <c r="C250" s="41"/>
      <c r="D250" s="432" t="s">
        <v>142</v>
      </c>
      <c r="E250" s="433"/>
      <c r="F250" s="103">
        <f>SUM(F251)</f>
        <v>0</v>
      </c>
      <c r="G250" s="38"/>
      <c r="H250" s="177"/>
    </row>
    <row r="251" spans="1:8" s="2" customFormat="1" ht="22.5" customHeight="1">
      <c r="A251" s="84"/>
      <c r="B251" s="41"/>
      <c r="C251" s="41"/>
      <c r="D251" s="41"/>
      <c r="E251" s="38" t="s">
        <v>142</v>
      </c>
      <c r="F251" s="103">
        <v>0</v>
      </c>
      <c r="G251" s="38"/>
      <c r="H251" s="177"/>
    </row>
    <row r="252" spans="1:8" s="2" customFormat="1" ht="22.5" customHeight="1">
      <c r="A252" s="84"/>
      <c r="B252" s="484" t="s">
        <v>8</v>
      </c>
      <c r="C252" s="485"/>
      <c r="D252" s="485"/>
      <c r="E252" s="486"/>
      <c r="F252" s="103">
        <f>F253</f>
        <v>0</v>
      </c>
      <c r="G252" s="38"/>
      <c r="H252" s="177"/>
    </row>
    <row r="253" spans="1:8" s="2" customFormat="1" ht="22.5" customHeight="1">
      <c r="A253" s="84"/>
      <c r="B253" s="41"/>
      <c r="C253" s="432" t="s">
        <v>143</v>
      </c>
      <c r="D253" s="473"/>
      <c r="E253" s="433"/>
      <c r="F253" s="103">
        <f>SUM(F254,F256,F258,F260,F262,F264)</f>
        <v>0</v>
      </c>
      <c r="G253" s="38"/>
      <c r="H253" s="177"/>
    </row>
    <row r="254" spans="1:8" s="2" customFormat="1" ht="22.5" customHeight="1">
      <c r="A254" s="84"/>
      <c r="B254" s="41"/>
      <c r="C254" s="41"/>
      <c r="D254" s="432" t="s">
        <v>144</v>
      </c>
      <c r="E254" s="433"/>
      <c r="F254" s="103">
        <f>SUM(F255)</f>
        <v>0</v>
      </c>
      <c r="G254" s="38"/>
      <c r="H254" s="177"/>
    </row>
    <row r="255" spans="1:8" s="2" customFormat="1" ht="22.5" customHeight="1">
      <c r="A255" s="84"/>
      <c r="B255" s="41"/>
      <c r="C255" s="41"/>
      <c r="D255" s="41"/>
      <c r="E255" s="38" t="s">
        <v>144</v>
      </c>
      <c r="F255" s="103">
        <v>0</v>
      </c>
      <c r="G255" s="38"/>
      <c r="H255" s="177"/>
    </row>
    <row r="256" spans="1:8" s="2" customFormat="1" ht="22.5" customHeight="1">
      <c r="A256" s="84"/>
      <c r="B256" s="41"/>
      <c r="C256" s="41"/>
      <c r="D256" s="432" t="s">
        <v>145</v>
      </c>
      <c r="E256" s="433"/>
      <c r="F256" s="103">
        <f>SUM(F257)</f>
        <v>0</v>
      </c>
      <c r="G256" s="38"/>
      <c r="H256" s="177"/>
    </row>
    <row r="257" spans="1:8" s="2" customFormat="1" ht="22.5" customHeight="1">
      <c r="A257" s="84"/>
      <c r="B257" s="41"/>
      <c r="C257" s="41"/>
      <c r="D257" s="41"/>
      <c r="E257" s="38" t="s">
        <v>145</v>
      </c>
      <c r="F257" s="103">
        <v>0</v>
      </c>
      <c r="G257" s="38"/>
      <c r="H257" s="177"/>
    </row>
    <row r="258" spans="1:8" s="2" customFormat="1" ht="22.5" customHeight="1">
      <c r="A258" s="84"/>
      <c r="B258" s="41"/>
      <c r="C258" s="41"/>
      <c r="D258" s="432" t="s">
        <v>146</v>
      </c>
      <c r="E258" s="433"/>
      <c r="F258" s="103">
        <f>SUM(F259)</f>
        <v>0</v>
      </c>
      <c r="G258" s="38"/>
      <c r="H258" s="177"/>
    </row>
    <row r="259" spans="1:8" s="2" customFormat="1" ht="22.5" customHeight="1">
      <c r="A259" s="84"/>
      <c r="B259" s="41"/>
      <c r="C259" s="41"/>
      <c r="D259" s="41"/>
      <c r="E259" s="38" t="s">
        <v>146</v>
      </c>
      <c r="F259" s="103">
        <v>0</v>
      </c>
      <c r="G259" s="38"/>
      <c r="H259" s="177"/>
    </row>
    <row r="260" spans="1:8" s="2" customFormat="1" ht="22.5" customHeight="1">
      <c r="A260" s="84"/>
      <c r="B260" s="41"/>
      <c r="C260" s="41"/>
      <c r="D260" s="432" t="s">
        <v>147</v>
      </c>
      <c r="E260" s="433"/>
      <c r="F260" s="103">
        <f>SUM(F261)</f>
        <v>0</v>
      </c>
      <c r="G260" s="38"/>
      <c r="H260" s="177"/>
    </row>
    <row r="261" spans="1:8" s="2" customFormat="1" ht="22.5" customHeight="1" thickBot="1">
      <c r="A261" s="86"/>
      <c r="B261" s="4"/>
      <c r="C261" s="4"/>
      <c r="D261" s="4"/>
      <c r="E261" s="5" t="s">
        <v>147</v>
      </c>
      <c r="F261" s="131">
        <v>0</v>
      </c>
      <c r="G261" s="5"/>
      <c r="H261" s="178"/>
    </row>
    <row r="262" spans="1:8" s="2" customFormat="1" ht="22.5" customHeight="1">
      <c r="A262" s="84"/>
      <c r="B262" s="41"/>
      <c r="C262" s="41"/>
      <c r="D262" s="480" t="s">
        <v>148</v>
      </c>
      <c r="E262" s="481"/>
      <c r="F262" s="102">
        <f>SUM(F263)</f>
        <v>0</v>
      </c>
      <c r="G262" s="24"/>
      <c r="H262" s="176"/>
    </row>
    <row r="263" spans="1:8" s="2" customFormat="1" ht="22.5" customHeight="1">
      <c r="A263" s="84"/>
      <c r="B263" s="41"/>
      <c r="C263" s="41"/>
      <c r="D263" s="41"/>
      <c r="E263" s="38" t="s">
        <v>148</v>
      </c>
      <c r="F263" s="103">
        <v>0</v>
      </c>
      <c r="G263" s="38"/>
      <c r="H263" s="177"/>
    </row>
    <row r="264" spans="1:8" s="2" customFormat="1" ht="22.5" customHeight="1">
      <c r="A264" s="84"/>
      <c r="B264" s="41"/>
      <c r="C264" s="41"/>
      <c r="D264" s="432" t="s">
        <v>143</v>
      </c>
      <c r="E264" s="433"/>
      <c r="F264" s="103">
        <f>SUM(F265)</f>
        <v>0</v>
      </c>
      <c r="G264" s="38"/>
      <c r="H264" s="177"/>
    </row>
    <row r="265" spans="1:8" s="2" customFormat="1" ht="22.5" customHeight="1" thickBot="1">
      <c r="A265" s="84"/>
      <c r="B265" s="41"/>
      <c r="C265" s="41"/>
      <c r="D265" s="41"/>
      <c r="E265" s="25" t="s">
        <v>143</v>
      </c>
      <c r="F265" s="106">
        <v>0</v>
      </c>
      <c r="G265" s="25"/>
      <c r="H265" s="179"/>
    </row>
    <row r="266" spans="1:8" s="2" customFormat="1" ht="22.5" customHeight="1" thickBot="1">
      <c r="A266" s="467" t="s">
        <v>159</v>
      </c>
      <c r="B266" s="468"/>
      <c r="C266" s="468"/>
      <c r="D266" s="468"/>
      <c r="E266" s="469"/>
      <c r="F266" s="101">
        <f>SUM(F267,F273)</f>
        <v>0</v>
      </c>
      <c r="G266" s="28"/>
      <c r="H266" s="175"/>
    </row>
    <row r="267" spans="1:8" s="2" customFormat="1" ht="22.5" customHeight="1">
      <c r="A267" s="84"/>
      <c r="B267" s="487" t="s">
        <v>24</v>
      </c>
      <c r="C267" s="488"/>
      <c r="D267" s="488"/>
      <c r="E267" s="489"/>
      <c r="F267" s="102">
        <f>F268</f>
        <v>0</v>
      </c>
      <c r="G267" s="24"/>
      <c r="H267" s="176"/>
    </row>
    <row r="268" spans="1:8" s="2" customFormat="1" ht="22.5" customHeight="1">
      <c r="A268" s="84"/>
      <c r="B268" s="41"/>
      <c r="C268" s="432" t="s">
        <v>149</v>
      </c>
      <c r="D268" s="473"/>
      <c r="E268" s="433"/>
      <c r="F268" s="103">
        <f>SUM(F269,F271)</f>
        <v>0</v>
      </c>
      <c r="G268" s="38"/>
      <c r="H268" s="177"/>
    </row>
    <row r="269" spans="1:8" s="2" customFormat="1" ht="22.5" customHeight="1">
      <c r="A269" s="84"/>
      <c r="B269" s="41"/>
      <c r="C269" s="41"/>
      <c r="D269" s="432" t="s">
        <v>150</v>
      </c>
      <c r="E269" s="433"/>
      <c r="F269" s="103">
        <f>SUM(F270)</f>
        <v>0</v>
      </c>
      <c r="G269" s="38"/>
      <c r="H269" s="177"/>
    </row>
    <row r="270" spans="1:8" s="2" customFormat="1" ht="22.5" customHeight="1">
      <c r="A270" s="84"/>
      <c r="B270" s="41"/>
      <c r="C270" s="41"/>
      <c r="D270" s="41"/>
      <c r="E270" s="38" t="s">
        <v>150</v>
      </c>
      <c r="F270" s="103">
        <v>0</v>
      </c>
      <c r="G270" s="38"/>
      <c r="H270" s="177"/>
    </row>
    <row r="271" spans="1:8" s="2" customFormat="1" ht="22.5" customHeight="1">
      <c r="A271" s="84"/>
      <c r="B271" s="41"/>
      <c r="C271" s="41"/>
      <c r="D271" s="432" t="s">
        <v>151</v>
      </c>
      <c r="E271" s="433"/>
      <c r="F271" s="103">
        <f>SUM(F272)</f>
        <v>0</v>
      </c>
      <c r="G271" s="38"/>
      <c r="H271" s="177"/>
    </row>
    <row r="272" spans="1:8" s="2" customFormat="1" ht="22.5" customHeight="1">
      <c r="A272" s="84"/>
      <c r="B272" s="41"/>
      <c r="C272" s="41"/>
      <c r="D272" s="41"/>
      <c r="E272" s="38" t="s">
        <v>151</v>
      </c>
      <c r="F272" s="103">
        <v>0</v>
      </c>
      <c r="G272" s="38"/>
      <c r="H272" s="177"/>
    </row>
    <row r="273" spans="1:8" s="2" customFormat="1" ht="22.5" customHeight="1">
      <c r="A273" s="84"/>
      <c r="B273" s="484" t="s">
        <v>9</v>
      </c>
      <c r="C273" s="485"/>
      <c r="D273" s="485"/>
      <c r="E273" s="486"/>
      <c r="F273" s="103">
        <f>F274</f>
        <v>0</v>
      </c>
      <c r="G273" s="38"/>
      <c r="H273" s="177"/>
    </row>
    <row r="274" spans="1:8" s="2" customFormat="1" ht="22.5" customHeight="1">
      <c r="A274" s="84"/>
      <c r="B274" s="41"/>
      <c r="C274" s="432" t="s">
        <v>152</v>
      </c>
      <c r="D274" s="473"/>
      <c r="E274" s="433"/>
      <c r="F274" s="103">
        <f>SUM(F275,F277,F279,F281)</f>
        <v>0</v>
      </c>
      <c r="G274" s="38"/>
      <c r="H274" s="177"/>
    </row>
    <row r="275" spans="1:8" s="2" customFormat="1" ht="22.5" customHeight="1">
      <c r="A275" s="84"/>
      <c r="B275" s="41"/>
      <c r="C275" s="41"/>
      <c r="D275" s="432" t="s">
        <v>153</v>
      </c>
      <c r="E275" s="433"/>
      <c r="F275" s="103">
        <f>SUM(F276)</f>
        <v>0</v>
      </c>
      <c r="G275" s="38"/>
      <c r="H275" s="177"/>
    </row>
    <row r="276" spans="1:8" s="2" customFormat="1" ht="22.5" customHeight="1">
      <c r="A276" s="84"/>
      <c r="B276" s="41"/>
      <c r="C276" s="41"/>
      <c r="D276" s="41"/>
      <c r="E276" s="24" t="s">
        <v>153</v>
      </c>
      <c r="F276" s="102">
        <v>0</v>
      </c>
      <c r="G276" s="24"/>
      <c r="H276" s="176"/>
    </row>
    <row r="277" spans="1:8" s="2" customFormat="1" ht="22.5" customHeight="1">
      <c r="A277" s="84"/>
      <c r="B277" s="41"/>
      <c r="C277" s="41"/>
      <c r="D277" s="432" t="s">
        <v>154</v>
      </c>
      <c r="E277" s="433"/>
      <c r="F277" s="103">
        <f>SUM(F278)</f>
        <v>0</v>
      </c>
      <c r="G277" s="38"/>
      <c r="H277" s="177"/>
    </row>
    <row r="278" spans="1:8" s="2" customFormat="1" ht="22.5" customHeight="1">
      <c r="A278" s="84"/>
      <c r="B278" s="41"/>
      <c r="C278" s="41"/>
      <c r="D278" s="41"/>
      <c r="E278" s="38" t="s">
        <v>154</v>
      </c>
      <c r="F278" s="103">
        <v>0</v>
      </c>
      <c r="G278" s="38"/>
      <c r="H278" s="177"/>
    </row>
    <row r="279" spans="1:8" s="2" customFormat="1" ht="22.5" customHeight="1">
      <c r="A279" s="84"/>
      <c r="B279" s="41"/>
      <c r="C279" s="41"/>
      <c r="D279" s="432" t="s">
        <v>155</v>
      </c>
      <c r="E279" s="433"/>
      <c r="F279" s="103">
        <f>SUM(F280)</f>
        <v>0</v>
      </c>
      <c r="G279" s="38"/>
      <c r="H279" s="177"/>
    </row>
    <row r="280" spans="1:8" s="2" customFormat="1" ht="22.5" customHeight="1">
      <c r="A280" s="84"/>
      <c r="B280" s="41"/>
      <c r="C280" s="41"/>
      <c r="D280" s="41"/>
      <c r="E280" s="38" t="s">
        <v>155</v>
      </c>
      <c r="F280" s="103">
        <v>0</v>
      </c>
      <c r="G280" s="38"/>
      <c r="H280" s="177"/>
    </row>
    <row r="281" spans="1:8" s="2" customFormat="1" ht="22.5" customHeight="1">
      <c r="A281" s="84"/>
      <c r="B281" s="41"/>
      <c r="C281" s="41"/>
      <c r="D281" s="432" t="s">
        <v>156</v>
      </c>
      <c r="E281" s="433"/>
      <c r="F281" s="103">
        <f>SUM(F282)</f>
        <v>0</v>
      </c>
      <c r="G281" s="38"/>
      <c r="H281" s="177"/>
    </row>
    <row r="282" spans="1:8" s="2" customFormat="1" ht="22.5" customHeight="1" thickBot="1">
      <c r="A282" s="84"/>
      <c r="B282" s="41"/>
      <c r="C282" s="41"/>
      <c r="D282" s="41"/>
      <c r="E282" s="25" t="s">
        <v>156</v>
      </c>
      <c r="F282" s="106">
        <v>0</v>
      </c>
      <c r="G282" s="25"/>
      <c r="H282" s="179"/>
    </row>
    <row r="283" spans="1:8" ht="22.5" customHeight="1" thickBot="1">
      <c r="A283" s="459" t="s">
        <v>28</v>
      </c>
      <c r="B283" s="460"/>
      <c r="C283" s="460"/>
      <c r="D283" s="460"/>
      <c r="E283" s="461"/>
      <c r="F283" s="101">
        <f>SUM(F284)</f>
        <v>39282046098</v>
      </c>
      <c r="G283" s="33"/>
      <c r="H283" s="180"/>
    </row>
    <row r="284" spans="1:8" ht="22.5" customHeight="1">
      <c r="A284" s="133"/>
      <c r="B284" s="487" t="s">
        <v>62</v>
      </c>
      <c r="C284" s="488"/>
      <c r="D284" s="488"/>
      <c r="E284" s="489"/>
      <c r="F284" s="102">
        <f>SUM(F285)</f>
        <v>39282046098</v>
      </c>
      <c r="G284" s="34"/>
      <c r="H284" s="181"/>
    </row>
    <row r="285" spans="1:8" ht="22.5" customHeight="1">
      <c r="A285" s="133"/>
      <c r="B285" s="134"/>
      <c r="C285" s="432" t="s">
        <v>62</v>
      </c>
      <c r="D285" s="473"/>
      <c r="E285" s="433"/>
      <c r="F285" s="103">
        <f>SUM(F286)</f>
        <v>39282046098</v>
      </c>
      <c r="G285" s="35"/>
      <c r="H285" s="182"/>
    </row>
    <row r="286" spans="1:8" ht="22.5" customHeight="1">
      <c r="A286" s="133"/>
      <c r="B286" s="134"/>
      <c r="C286" s="134"/>
      <c r="D286" s="490" t="s">
        <v>62</v>
      </c>
      <c r="E286" s="491"/>
      <c r="F286" s="103">
        <f>SUM(F287:F301)</f>
        <v>39282046098</v>
      </c>
      <c r="G286" s="35"/>
      <c r="H286" s="182"/>
    </row>
    <row r="287" spans="1:8" s="23" customFormat="1" ht="22.5" customHeight="1">
      <c r="A287" s="133"/>
      <c r="B287" s="134"/>
      <c r="C287" s="134"/>
      <c r="D287" s="70"/>
      <c r="E287" s="123" t="s">
        <v>325</v>
      </c>
      <c r="F287" s="160">
        <v>25000000000</v>
      </c>
      <c r="G287" s="81" t="s">
        <v>328</v>
      </c>
      <c r="H287" s="177" t="s">
        <v>583</v>
      </c>
    </row>
    <row r="288" spans="1:8" s="23" customFormat="1" ht="22.5" customHeight="1">
      <c r="A288" s="133"/>
      <c r="B288" s="134"/>
      <c r="C288" s="134"/>
      <c r="D288" s="70"/>
      <c r="E288" s="114"/>
      <c r="F288" s="160">
        <v>4000000000</v>
      </c>
      <c r="G288" s="81" t="s">
        <v>329</v>
      </c>
      <c r="H288" s="177" t="s">
        <v>583</v>
      </c>
    </row>
    <row r="289" spans="1:8" s="23" customFormat="1" ht="22.5" customHeight="1">
      <c r="A289" s="133"/>
      <c r="B289" s="134"/>
      <c r="C289" s="134"/>
      <c r="D289" s="70"/>
      <c r="E289" s="115"/>
      <c r="F289" s="160">
        <v>2000000000</v>
      </c>
      <c r="G289" s="81" t="s">
        <v>330</v>
      </c>
      <c r="H289" s="177" t="s">
        <v>583</v>
      </c>
    </row>
    <row r="290" spans="1:8" s="23" customFormat="1" ht="22.5" customHeight="1">
      <c r="A290" s="133"/>
      <c r="B290" s="134"/>
      <c r="C290" s="134"/>
      <c r="D290" s="70"/>
      <c r="E290" s="115"/>
      <c r="F290" s="160">
        <v>1000000000</v>
      </c>
      <c r="G290" s="81" t="s">
        <v>363</v>
      </c>
      <c r="H290" s="177" t="s">
        <v>583</v>
      </c>
    </row>
    <row r="291" spans="1:8" s="23" customFormat="1" ht="22.5" customHeight="1">
      <c r="A291" s="133"/>
      <c r="B291" s="134"/>
      <c r="C291" s="134"/>
      <c r="D291" s="70"/>
      <c r="E291" s="302"/>
      <c r="F291" s="160">
        <v>800821000</v>
      </c>
      <c r="G291" s="81" t="s">
        <v>425</v>
      </c>
      <c r="H291" s="177" t="s">
        <v>583</v>
      </c>
    </row>
    <row r="292" spans="1:8" s="296" customFormat="1" ht="22.5" customHeight="1">
      <c r="A292" s="303"/>
      <c r="B292" s="304"/>
      <c r="C292" s="304"/>
      <c r="D292" s="298"/>
      <c r="E292" s="302"/>
      <c r="F292" s="308">
        <v>1984532000</v>
      </c>
      <c r="G292" s="310" t="s">
        <v>673</v>
      </c>
      <c r="H292" s="177" t="s">
        <v>672</v>
      </c>
    </row>
    <row r="293" spans="1:8" s="296" customFormat="1" ht="22.5" customHeight="1">
      <c r="A293" s="303"/>
      <c r="B293" s="304"/>
      <c r="C293" s="304"/>
      <c r="D293" s="298"/>
      <c r="E293" s="302"/>
      <c r="F293" s="308">
        <v>2461000000</v>
      </c>
      <c r="G293" s="310" t="s">
        <v>674</v>
      </c>
      <c r="H293" s="177" t="s">
        <v>672</v>
      </c>
    </row>
    <row r="294" spans="1:8" s="296" customFormat="1" ht="22.5" customHeight="1">
      <c r="A294" s="303"/>
      <c r="B294" s="304"/>
      <c r="C294" s="304"/>
      <c r="D294" s="298"/>
      <c r="E294" s="302"/>
      <c r="F294" s="308">
        <v>520241000</v>
      </c>
      <c r="G294" s="310" t="s">
        <v>675</v>
      </c>
      <c r="H294" s="177" t="s">
        <v>672</v>
      </c>
    </row>
    <row r="295" spans="1:8" s="296" customFormat="1" ht="22.5" customHeight="1">
      <c r="A295" s="303"/>
      <c r="B295" s="304"/>
      <c r="C295" s="304"/>
      <c r="D295" s="298"/>
      <c r="E295" s="302"/>
      <c r="F295" s="309">
        <v>14000000</v>
      </c>
      <c r="G295" s="311" t="s">
        <v>676</v>
      </c>
      <c r="H295" s="177" t="s">
        <v>672</v>
      </c>
    </row>
    <row r="296" spans="1:8" s="296" customFormat="1" ht="22.5" customHeight="1">
      <c r="A296" s="303"/>
      <c r="B296" s="304"/>
      <c r="C296" s="304"/>
      <c r="D296" s="298"/>
      <c r="E296" s="302"/>
      <c r="F296" s="308">
        <v>5000000</v>
      </c>
      <c r="G296" s="310" t="s">
        <v>677</v>
      </c>
      <c r="H296" s="177" t="s">
        <v>672</v>
      </c>
    </row>
    <row r="297" spans="1:8" s="296" customFormat="1" ht="22.5" customHeight="1">
      <c r="A297" s="303"/>
      <c r="B297" s="304"/>
      <c r="C297" s="304"/>
      <c r="D297" s="298"/>
      <c r="E297" s="302"/>
      <c r="F297" s="326">
        <v>240630948</v>
      </c>
      <c r="G297" s="316" t="s">
        <v>678</v>
      </c>
      <c r="H297" s="177"/>
    </row>
    <row r="298" spans="1:8" s="296" customFormat="1" ht="22.5" customHeight="1">
      <c r="A298" s="303"/>
      <c r="B298" s="304"/>
      <c r="C298" s="304"/>
      <c r="D298" s="298"/>
      <c r="E298" s="302"/>
      <c r="F298" s="277">
        <v>720000000</v>
      </c>
      <c r="G298" s="320" t="s">
        <v>679</v>
      </c>
      <c r="H298" s="177"/>
    </row>
    <row r="299" spans="1:8" s="296" customFormat="1" ht="22.5" customHeight="1">
      <c r="A299" s="303"/>
      <c r="B299" s="304"/>
      <c r="C299" s="304"/>
      <c r="D299" s="298"/>
      <c r="E299" s="302"/>
      <c r="F299" s="277">
        <v>5000000</v>
      </c>
      <c r="G299" s="320" t="s">
        <v>680</v>
      </c>
      <c r="H299" s="177"/>
    </row>
    <row r="300" spans="1:8" s="296" customFormat="1" ht="22.5" customHeight="1">
      <c r="A300" s="303"/>
      <c r="B300" s="304"/>
      <c r="C300" s="304"/>
      <c r="D300" s="298"/>
      <c r="E300" s="302"/>
      <c r="F300" s="277">
        <v>130821150</v>
      </c>
      <c r="G300" s="320" t="s">
        <v>681</v>
      </c>
      <c r="H300" s="177"/>
    </row>
    <row r="301" spans="1:8" ht="22.5" customHeight="1" thickBot="1">
      <c r="A301" s="133"/>
      <c r="B301" s="134"/>
      <c r="C301" s="134"/>
      <c r="D301" s="134"/>
      <c r="E301" s="38" t="s">
        <v>326</v>
      </c>
      <c r="F301" s="160">
        <v>400000000</v>
      </c>
      <c r="G301" s="82" t="s">
        <v>682</v>
      </c>
      <c r="H301" s="177" t="s">
        <v>583</v>
      </c>
    </row>
    <row r="302" spans="1:8" ht="22.5" customHeight="1" thickBot="1">
      <c r="A302" s="482" t="s">
        <v>29</v>
      </c>
      <c r="B302" s="483"/>
      <c r="C302" s="483"/>
      <c r="D302" s="483"/>
      <c r="E302" s="483"/>
      <c r="F302" s="107">
        <f>F6+F210+F266+F283</f>
        <v>147784237098</v>
      </c>
      <c r="G302" s="30"/>
      <c r="H302" s="183"/>
    </row>
  </sheetData>
  <sheetProtection/>
  <mergeCells count="118">
    <mergeCell ref="D216:E216"/>
    <mergeCell ref="D213:E213"/>
    <mergeCell ref="C212:E212"/>
    <mergeCell ref="D231:E231"/>
    <mergeCell ref="D229:E229"/>
    <mergeCell ref="C228:E228"/>
    <mergeCell ref="B227:E227"/>
    <mergeCell ref="D225:E225"/>
    <mergeCell ref="D220:E220"/>
    <mergeCell ref="D262:E262"/>
    <mergeCell ref="D260:E260"/>
    <mergeCell ref="D258:E258"/>
    <mergeCell ref="D256:E256"/>
    <mergeCell ref="B211:E211"/>
    <mergeCell ref="D244:E244"/>
    <mergeCell ref="D242:E242"/>
    <mergeCell ref="D239:E239"/>
    <mergeCell ref="D236:E236"/>
    <mergeCell ref="D234:E234"/>
    <mergeCell ref="D179:E179"/>
    <mergeCell ref="D167:E167"/>
    <mergeCell ref="C166:E166"/>
    <mergeCell ref="D177:E177"/>
    <mergeCell ref="D175:E175"/>
    <mergeCell ref="D173:E173"/>
    <mergeCell ref="D171:E171"/>
    <mergeCell ref="D169:E169"/>
    <mergeCell ref="A210:E210"/>
    <mergeCell ref="B165:E165"/>
    <mergeCell ref="D197:E197"/>
    <mergeCell ref="D195:E195"/>
    <mergeCell ref="D193:E193"/>
    <mergeCell ref="D191:E191"/>
    <mergeCell ref="D189:E189"/>
    <mergeCell ref="C188:E188"/>
    <mergeCell ref="D186:E186"/>
    <mergeCell ref="D184:E184"/>
    <mergeCell ref="D157:E157"/>
    <mergeCell ref="D146:E146"/>
    <mergeCell ref="C145:E145"/>
    <mergeCell ref="B144:E144"/>
    <mergeCell ref="D134:E134"/>
    <mergeCell ref="D132:E132"/>
    <mergeCell ref="D137:E137"/>
    <mergeCell ref="D139:E139"/>
    <mergeCell ref="C136:E136"/>
    <mergeCell ref="D275:E275"/>
    <mergeCell ref="C274:E274"/>
    <mergeCell ref="B273:E273"/>
    <mergeCell ref="D264:E264"/>
    <mergeCell ref="D163:E163"/>
    <mergeCell ref="D161:E161"/>
    <mergeCell ref="D208:E208"/>
    <mergeCell ref="D203:E203"/>
    <mergeCell ref="D201:E201"/>
    <mergeCell ref="D199:E199"/>
    <mergeCell ref="A266:E266"/>
    <mergeCell ref="D254:E254"/>
    <mergeCell ref="C253:E253"/>
    <mergeCell ref="B252:E252"/>
    <mergeCell ref="D286:E286"/>
    <mergeCell ref="C285:E285"/>
    <mergeCell ref="B284:E284"/>
    <mergeCell ref="D281:E281"/>
    <mergeCell ref="D279:E279"/>
    <mergeCell ref="D277:E277"/>
    <mergeCell ref="A302:E302"/>
    <mergeCell ref="A283:E283"/>
    <mergeCell ref="D250:E250"/>
    <mergeCell ref="D248:E248"/>
    <mergeCell ref="C247:E247"/>
    <mergeCell ref="B246:E246"/>
    <mergeCell ref="D271:E271"/>
    <mergeCell ref="D269:E269"/>
    <mergeCell ref="C268:E268"/>
    <mergeCell ref="B267:E267"/>
    <mergeCell ref="B126:E126"/>
    <mergeCell ref="D124:E124"/>
    <mergeCell ref="D122:E122"/>
    <mergeCell ref="D128:E128"/>
    <mergeCell ref="C127:E127"/>
    <mergeCell ref="D130:E130"/>
    <mergeCell ref="D34:E34"/>
    <mergeCell ref="D108:E108"/>
    <mergeCell ref="C107:E107"/>
    <mergeCell ref="D119:E119"/>
    <mergeCell ref="C118:E118"/>
    <mergeCell ref="D116:E116"/>
    <mergeCell ref="D111:E111"/>
    <mergeCell ref="D28:E28"/>
    <mergeCell ref="C27:E27"/>
    <mergeCell ref="D25:E25"/>
    <mergeCell ref="D23:E23"/>
    <mergeCell ref="C22:E22"/>
    <mergeCell ref="D54:E54"/>
    <mergeCell ref="C53:E53"/>
    <mergeCell ref="B52:E52"/>
    <mergeCell ref="D41:E41"/>
    <mergeCell ref="C40:E40"/>
    <mergeCell ref="D9:E9"/>
    <mergeCell ref="D17:E17"/>
    <mergeCell ref="D12:E12"/>
    <mergeCell ref="C16:E16"/>
    <mergeCell ref="B106:E106"/>
    <mergeCell ref="D70:E70"/>
    <mergeCell ref="D61:E61"/>
    <mergeCell ref="C69:E69"/>
    <mergeCell ref="C60:E60"/>
    <mergeCell ref="D57:E57"/>
    <mergeCell ref="H4:H5"/>
    <mergeCell ref="A1:H1"/>
    <mergeCell ref="A2:H2"/>
    <mergeCell ref="A6:E6"/>
    <mergeCell ref="B7:E7"/>
    <mergeCell ref="C8:E8"/>
    <mergeCell ref="A4:E4"/>
    <mergeCell ref="F4:F5"/>
    <mergeCell ref="G4:G5"/>
  </mergeCells>
  <hyperlinks>
    <hyperlink ref="G48" r:id="rId1" display="1.농산물인증수수료_500건*@\250,000"/>
    <hyperlink ref="G49" r:id="rId2" display="2.무항생제축산_20건*@\500,000"/>
    <hyperlink ref="G50" r:id="rId3" display="3.재포장과정_15건*@\600,000"/>
    <hyperlink ref="G51" r:id="rId4" display="1.잔류농약분석_750건*@\220,000"/>
    <hyperlink ref="G46" r:id="rId5" display="1.재배시험료_130건*@\2,000,000"/>
    <hyperlink ref="G47" r:id="rId6" display="2.이화학분석료_@\350,000"/>
  </hyperlinks>
  <printOptions/>
  <pageMargins left="0.3937007874015748" right="0.3937007874015748" top="0.7480314960629921" bottom="0.7480314960629921" header="0.31496062992125984" footer="0.31496062992125984"/>
  <pageSetup firstPageNumber="10" useFirstPageNumber="1" fitToHeight="20" fitToWidth="1" horizontalDpi="600" verticalDpi="600" orientation="landscape" paperSize="9" scale="55" r:id="rId7"/>
  <headerFooter>
    <oddFooter>&amp;L&amp;12강원대학교산학협력단&amp;C&amp;18- &amp;P &amp; -</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P9"/>
  <sheetViews>
    <sheetView view="pageBreakPreview" zoomScaleSheetLayoutView="100" zoomScalePageLayoutView="0" workbookViewId="0" topLeftCell="A1">
      <selection activeCell="N5" sqref="N5"/>
    </sheetView>
  </sheetViews>
  <sheetFormatPr defaultColWidth="9.140625" defaultRowHeight="15"/>
  <cols>
    <col min="1" max="16384" width="9.00390625" style="37" customWidth="1"/>
  </cols>
  <sheetData>
    <row r="1" spans="1:16" ht="33" customHeight="1">
      <c r="A1" s="425"/>
      <c r="B1" s="425"/>
      <c r="C1" s="425"/>
      <c r="D1" s="425"/>
      <c r="E1" s="63"/>
      <c r="F1" s="63"/>
      <c r="G1" s="63"/>
      <c r="H1" s="63"/>
      <c r="I1" s="63"/>
      <c r="J1" s="63"/>
      <c r="K1" s="63"/>
      <c r="L1" s="63"/>
      <c r="M1" s="63"/>
      <c r="N1" s="63"/>
      <c r="O1" s="63"/>
      <c r="P1" s="63"/>
    </row>
    <row r="2" spans="1:16" ht="33" customHeight="1">
      <c r="A2" s="63"/>
      <c r="B2" s="63"/>
      <c r="C2" s="63"/>
      <c r="D2" s="63"/>
      <c r="E2" s="63"/>
      <c r="F2" s="63"/>
      <c r="G2" s="63"/>
      <c r="H2" s="63"/>
      <c r="I2" s="63"/>
      <c r="J2" s="63"/>
      <c r="K2" s="63"/>
      <c r="L2" s="63"/>
      <c r="M2" s="63"/>
      <c r="N2" s="63"/>
      <c r="O2" s="63"/>
      <c r="P2" s="63"/>
    </row>
    <row r="3" spans="1:16" ht="33" customHeight="1">
      <c r="A3" s="63"/>
      <c r="B3" s="63"/>
      <c r="C3" s="63"/>
      <c r="D3" s="63"/>
      <c r="E3" s="63"/>
      <c r="F3" s="63"/>
      <c r="G3" s="63"/>
      <c r="H3" s="63"/>
      <c r="I3" s="63"/>
      <c r="J3" s="63"/>
      <c r="K3" s="63"/>
      <c r="L3" s="63"/>
      <c r="M3" s="63"/>
      <c r="N3" s="63"/>
      <c r="O3" s="63"/>
      <c r="P3" s="63"/>
    </row>
    <row r="4" spans="1:16" ht="93" customHeight="1">
      <c r="A4" s="430" t="s">
        <v>332</v>
      </c>
      <c r="B4" s="430"/>
      <c r="C4" s="430"/>
      <c r="D4" s="430"/>
      <c r="E4" s="430"/>
      <c r="F4" s="430"/>
      <c r="G4" s="430"/>
      <c r="H4" s="430"/>
      <c r="I4" s="430"/>
      <c r="J4" s="430"/>
      <c r="K4" s="430"/>
      <c r="L4" s="430"/>
      <c r="M4" s="430"/>
      <c r="N4" s="430"/>
      <c r="O4" s="430"/>
      <c r="P4" s="430"/>
    </row>
    <row r="5" spans="1:16" ht="71.25" customHeight="1">
      <c r="A5" s="69"/>
      <c r="B5" s="69"/>
      <c r="C5" s="69"/>
      <c r="D5" s="69"/>
      <c r="E5" s="69"/>
      <c r="F5" s="69"/>
      <c r="G5" s="69"/>
      <c r="H5" s="69"/>
      <c r="I5" s="69"/>
      <c r="J5" s="69"/>
      <c r="K5" s="69"/>
      <c r="L5" s="69"/>
      <c r="M5" s="69"/>
      <c r="N5" s="69"/>
      <c r="O5" s="69"/>
      <c r="P5" s="69"/>
    </row>
    <row r="6" spans="1:16" ht="71.25" customHeight="1">
      <c r="A6" s="69"/>
      <c r="B6" s="69"/>
      <c r="C6" s="69"/>
      <c r="D6" s="69"/>
      <c r="E6" s="69"/>
      <c r="F6" s="69"/>
      <c r="G6" s="69"/>
      <c r="H6" s="69"/>
      <c r="I6" s="69"/>
      <c r="J6" s="69"/>
      <c r="K6" s="69"/>
      <c r="L6" s="69"/>
      <c r="M6" s="69"/>
      <c r="N6" s="69"/>
      <c r="O6" s="69"/>
      <c r="P6" s="69"/>
    </row>
    <row r="7" spans="1:16" ht="71.25" customHeight="1">
      <c r="A7" s="69"/>
      <c r="B7" s="69"/>
      <c r="C7" s="69"/>
      <c r="D7" s="69"/>
      <c r="E7" s="69"/>
      <c r="F7" s="69"/>
      <c r="G7" s="69"/>
      <c r="H7" s="69"/>
      <c r="I7" s="69"/>
      <c r="J7" s="69"/>
      <c r="K7" s="69"/>
      <c r="L7" s="69"/>
      <c r="M7" s="69"/>
      <c r="N7" s="69"/>
      <c r="O7" s="69"/>
      <c r="P7" s="69"/>
    </row>
    <row r="8" spans="1:16" ht="55.5" customHeight="1">
      <c r="A8" s="431" t="s">
        <v>67</v>
      </c>
      <c r="B8" s="431"/>
      <c r="C8" s="431"/>
      <c r="D8" s="431"/>
      <c r="E8" s="431"/>
      <c r="F8" s="431"/>
      <c r="G8" s="431"/>
      <c r="H8" s="431"/>
      <c r="I8" s="431"/>
      <c r="J8" s="431"/>
      <c r="K8" s="431"/>
      <c r="L8" s="431"/>
      <c r="M8" s="431"/>
      <c r="N8" s="431"/>
      <c r="O8" s="431"/>
      <c r="P8" s="431"/>
    </row>
    <row r="9" spans="1:16" ht="55.5" customHeight="1">
      <c r="A9" s="428"/>
      <c r="B9" s="428"/>
      <c r="C9" s="428"/>
      <c r="D9" s="428"/>
      <c r="E9" s="428"/>
      <c r="F9" s="428"/>
      <c r="G9" s="428"/>
      <c r="H9" s="428"/>
      <c r="I9" s="428"/>
      <c r="J9" s="428"/>
      <c r="K9" s="428"/>
      <c r="L9" s="428"/>
      <c r="M9" s="428"/>
      <c r="N9" s="428"/>
      <c r="O9" s="428"/>
      <c r="P9" s="428"/>
    </row>
  </sheetData>
  <sheetProtection/>
  <mergeCells count="4">
    <mergeCell ref="A1:D1"/>
    <mergeCell ref="A4:P4"/>
    <mergeCell ref="A8:P8"/>
    <mergeCell ref="A9:P9"/>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83" r:id="rId1"/>
</worksheet>
</file>

<file path=xl/worksheets/sheet8.xml><?xml version="1.0" encoding="utf-8"?>
<worksheet xmlns="http://schemas.openxmlformats.org/spreadsheetml/2006/main" xmlns:r="http://schemas.openxmlformats.org/officeDocument/2006/relationships">
  <sheetPr>
    <tabColor theme="9"/>
    <pageSetUpPr fitToPage="1"/>
  </sheetPr>
  <dimension ref="A1:I601"/>
  <sheetViews>
    <sheetView showGridLines="0" view="pageBreakPreview" zoomScale="75" zoomScaleNormal="70" zoomScaleSheetLayoutView="75" zoomScalePageLayoutView="0" workbookViewId="0" topLeftCell="A1">
      <pane ySplit="5" topLeftCell="A127" activePane="bottomLeft" state="frozen"/>
      <selection pane="topLeft" activeCell="N5" sqref="N5"/>
      <selection pane="bottomLeft" activeCell="N5" sqref="N5"/>
    </sheetView>
  </sheetViews>
  <sheetFormatPr defaultColWidth="9.140625" defaultRowHeight="15"/>
  <cols>
    <col min="1" max="3" width="12.57421875" style="1" customWidth="1"/>
    <col min="4" max="4" width="47.421875" style="1" customWidth="1"/>
    <col min="5" max="7" width="29.8515625" style="52" customWidth="1"/>
    <col min="8" max="8" width="23.140625" style="1" customWidth="1"/>
    <col min="9" max="16384" width="9.00390625" style="1" customWidth="1"/>
  </cols>
  <sheetData>
    <row r="1" spans="1:8" ht="64.5" customHeight="1">
      <c r="A1" s="498" t="str">
        <f>'수입의 부 총괄'!A1:H1</f>
        <v>2014년 현 금 예 산 서</v>
      </c>
      <c r="B1" s="498"/>
      <c r="C1" s="498"/>
      <c r="D1" s="498"/>
      <c r="E1" s="498"/>
      <c r="F1" s="498"/>
      <c r="G1" s="498"/>
      <c r="H1" s="498"/>
    </row>
    <row r="2" spans="1:8" ht="18.75" customHeight="1">
      <c r="A2" s="499" t="s">
        <v>439</v>
      </c>
      <c r="B2" s="499"/>
      <c r="C2" s="499"/>
      <c r="D2" s="499"/>
      <c r="E2" s="499"/>
      <c r="F2" s="499"/>
      <c r="G2" s="499"/>
      <c r="H2" s="499"/>
    </row>
    <row r="3" spans="1:9" ht="19.5" customHeight="1" thickBot="1">
      <c r="A3" s="40" t="s">
        <v>34</v>
      </c>
      <c r="B3" s="40" t="s">
        <v>11</v>
      </c>
      <c r="C3" s="41"/>
      <c r="D3" s="41"/>
      <c r="E3" s="62"/>
      <c r="F3" s="62"/>
      <c r="G3" s="62"/>
      <c r="H3" s="44" t="s">
        <v>10</v>
      </c>
      <c r="I3" s="6"/>
    </row>
    <row r="4" spans="1:8" s="2" customFormat="1" ht="25.5" customHeight="1">
      <c r="A4" s="439" t="s">
        <v>31</v>
      </c>
      <c r="B4" s="440"/>
      <c r="C4" s="440"/>
      <c r="D4" s="440"/>
      <c r="E4" s="441" t="s">
        <v>431</v>
      </c>
      <c r="F4" s="441" t="s">
        <v>16</v>
      </c>
      <c r="G4" s="441" t="s">
        <v>17</v>
      </c>
      <c r="H4" s="500" t="s">
        <v>18</v>
      </c>
    </row>
    <row r="5" spans="1:8" s="2" customFormat="1" ht="25.5" customHeight="1" thickBot="1">
      <c r="A5" s="83" t="s">
        <v>19</v>
      </c>
      <c r="B5" s="127" t="s">
        <v>20</v>
      </c>
      <c r="C5" s="127" t="s">
        <v>21</v>
      </c>
      <c r="D5" s="127" t="s">
        <v>22</v>
      </c>
      <c r="E5" s="442"/>
      <c r="F5" s="442"/>
      <c r="G5" s="442"/>
      <c r="H5" s="501"/>
    </row>
    <row r="6" spans="1:8" s="2" customFormat="1" ht="25.5" customHeight="1" thickBot="1">
      <c r="A6" s="445" t="s">
        <v>269</v>
      </c>
      <c r="B6" s="446"/>
      <c r="C6" s="446"/>
      <c r="D6" s="446"/>
      <c r="E6" s="87">
        <f>E7+E29+E46+E64+E68+E72+E74</f>
        <v>103866633</v>
      </c>
      <c r="F6" s="87">
        <f>F7+F29+F46+F64+F68+F72+F74</f>
        <v>95872664</v>
      </c>
      <c r="G6" s="87">
        <f>E6-F6</f>
        <v>7993969</v>
      </c>
      <c r="H6" s="29"/>
    </row>
    <row r="7" spans="1:8" s="2" customFormat="1" ht="25.5" customHeight="1">
      <c r="A7" s="84"/>
      <c r="B7" s="458" t="s">
        <v>192</v>
      </c>
      <c r="C7" s="502"/>
      <c r="D7" s="502"/>
      <c r="E7" s="88">
        <f>E8+E16+E22+E25+E27</f>
        <v>15789052</v>
      </c>
      <c r="F7" s="88">
        <f>F8+F16+F22+F25+F27</f>
        <v>14411714</v>
      </c>
      <c r="G7" s="88">
        <f aca="true" t="shared" si="0" ref="G7:G71">E7-F7</f>
        <v>1377338</v>
      </c>
      <c r="H7" s="26"/>
    </row>
    <row r="8" spans="1:8" s="2" customFormat="1" ht="25.5" customHeight="1">
      <c r="A8" s="84"/>
      <c r="B8" s="41"/>
      <c r="C8" s="434" t="s">
        <v>193</v>
      </c>
      <c r="D8" s="434"/>
      <c r="E8" s="89">
        <f>E9+E10+E11+E12+E13+E14+E15</f>
        <v>13891700</v>
      </c>
      <c r="F8" s="89">
        <f>F9+F10+F11+F12+F13+F14+F15</f>
        <v>12518000</v>
      </c>
      <c r="G8" s="89">
        <f t="shared" si="0"/>
        <v>1373700</v>
      </c>
      <c r="H8" s="42"/>
    </row>
    <row r="9" spans="1:8" s="2" customFormat="1" ht="25.5" customHeight="1">
      <c r="A9" s="84"/>
      <c r="B9" s="41"/>
      <c r="C9" s="41"/>
      <c r="D9" s="38" t="s">
        <v>194</v>
      </c>
      <c r="E9" s="89">
        <f>1/1000*'지출의 부 목별'!F9</f>
        <v>4204000</v>
      </c>
      <c r="F9" s="89">
        <v>4263000</v>
      </c>
      <c r="G9" s="89">
        <f t="shared" si="0"/>
        <v>-59000</v>
      </c>
      <c r="H9" s="42"/>
    </row>
    <row r="10" spans="1:8" s="2" customFormat="1" ht="25.5" customHeight="1">
      <c r="A10" s="84"/>
      <c r="B10" s="41"/>
      <c r="C10" s="41"/>
      <c r="D10" s="38" t="s">
        <v>195</v>
      </c>
      <c r="E10" s="89">
        <f>1/1000*'지출의 부 목별'!F12</f>
        <v>814500</v>
      </c>
      <c r="F10" s="89">
        <v>535000</v>
      </c>
      <c r="G10" s="89">
        <f t="shared" si="0"/>
        <v>279500</v>
      </c>
      <c r="H10" s="42"/>
    </row>
    <row r="11" spans="1:8" s="2" customFormat="1" ht="25.5" customHeight="1">
      <c r="A11" s="84"/>
      <c r="B11" s="41"/>
      <c r="C11" s="41"/>
      <c r="D11" s="38" t="s">
        <v>196</v>
      </c>
      <c r="E11" s="89">
        <f>1/1000*'지출의 부 목별'!F15</f>
        <v>3577000</v>
      </c>
      <c r="F11" s="89">
        <v>3129000</v>
      </c>
      <c r="G11" s="89">
        <f t="shared" si="0"/>
        <v>448000</v>
      </c>
      <c r="H11" s="42"/>
    </row>
    <row r="12" spans="1:8" s="2" customFormat="1" ht="25.5" customHeight="1">
      <c r="A12" s="84"/>
      <c r="B12" s="41"/>
      <c r="C12" s="41"/>
      <c r="D12" s="38" t="s">
        <v>197</v>
      </c>
      <c r="E12" s="89">
        <f>1/1000*'지출의 부 목별'!F18</f>
        <v>2359400</v>
      </c>
      <c r="F12" s="89">
        <v>2117000</v>
      </c>
      <c r="G12" s="89">
        <f t="shared" si="0"/>
        <v>242400</v>
      </c>
      <c r="H12" s="42"/>
    </row>
    <row r="13" spans="1:8" s="2" customFormat="1" ht="25.5" customHeight="1">
      <c r="A13" s="84"/>
      <c r="B13" s="41"/>
      <c r="C13" s="41"/>
      <c r="D13" s="38" t="s">
        <v>198</v>
      </c>
      <c r="E13" s="89">
        <f>1/1000*'지출의 부 목별'!F21</f>
        <v>495400</v>
      </c>
      <c r="F13" s="89">
        <v>345000</v>
      </c>
      <c r="G13" s="89">
        <f t="shared" si="0"/>
        <v>150400</v>
      </c>
      <c r="H13" s="42"/>
    </row>
    <row r="14" spans="1:8" s="2" customFormat="1" ht="25.5" customHeight="1">
      <c r="A14" s="84"/>
      <c r="B14" s="41"/>
      <c r="C14" s="41"/>
      <c r="D14" s="38" t="s">
        <v>199</v>
      </c>
      <c r="E14" s="89">
        <f>1/1000*'지출의 부 목별'!F24</f>
        <v>1198000</v>
      </c>
      <c r="F14" s="89">
        <v>842000</v>
      </c>
      <c r="G14" s="89">
        <f t="shared" si="0"/>
        <v>356000</v>
      </c>
      <c r="H14" s="42"/>
    </row>
    <row r="15" spans="1:8" s="2" customFormat="1" ht="25.5" customHeight="1">
      <c r="A15" s="84"/>
      <c r="B15" s="41"/>
      <c r="C15" s="41"/>
      <c r="D15" s="38" t="s">
        <v>200</v>
      </c>
      <c r="E15" s="89">
        <f>1/1000*'지출의 부 목별'!F27</f>
        <v>1243400</v>
      </c>
      <c r="F15" s="89">
        <v>1287000</v>
      </c>
      <c r="G15" s="89">
        <f t="shared" si="0"/>
        <v>-43600</v>
      </c>
      <c r="H15" s="42"/>
    </row>
    <row r="16" spans="1:8" s="2" customFormat="1" ht="25.5" customHeight="1">
      <c r="A16" s="84"/>
      <c r="B16" s="41"/>
      <c r="C16" s="434" t="s">
        <v>201</v>
      </c>
      <c r="D16" s="434"/>
      <c r="E16" s="89">
        <f>E17+E18+E19+E20+E21</f>
        <v>23352</v>
      </c>
      <c r="F16" s="89">
        <f>F17+F18+F19+F20+F21</f>
        <v>19714</v>
      </c>
      <c r="G16" s="89">
        <f t="shared" si="0"/>
        <v>3638</v>
      </c>
      <c r="H16" s="42"/>
    </row>
    <row r="17" spans="1:8" s="2" customFormat="1" ht="25.5" customHeight="1">
      <c r="A17" s="84"/>
      <c r="B17" s="41"/>
      <c r="C17" s="41"/>
      <c r="D17" s="38" t="s">
        <v>194</v>
      </c>
      <c r="E17" s="89">
        <f>1/1000*'지출의 부 목별'!F31</f>
        <v>15193</v>
      </c>
      <c r="F17" s="89">
        <v>11134</v>
      </c>
      <c r="G17" s="89">
        <f t="shared" si="0"/>
        <v>4059</v>
      </c>
      <c r="H17" s="42"/>
    </row>
    <row r="18" spans="1:8" s="2" customFormat="1" ht="25.5" customHeight="1">
      <c r="A18" s="84"/>
      <c r="B18" s="41"/>
      <c r="C18" s="41"/>
      <c r="D18" s="38" t="s">
        <v>202</v>
      </c>
      <c r="E18" s="89">
        <f>1/1000*'지출의 부 목별'!F36</f>
        <v>0</v>
      </c>
      <c r="F18" s="89">
        <v>1649</v>
      </c>
      <c r="G18" s="89">
        <f t="shared" si="0"/>
        <v>-1649</v>
      </c>
      <c r="H18" s="42"/>
    </row>
    <row r="19" spans="1:8" s="2" customFormat="1" ht="25.5" customHeight="1">
      <c r="A19" s="84"/>
      <c r="B19" s="41"/>
      <c r="C19" s="41"/>
      <c r="D19" s="38" t="s">
        <v>203</v>
      </c>
      <c r="E19" s="89">
        <f>1/1000*'지출의 부 목별'!F41</f>
        <v>1825</v>
      </c>
      <c r="F19" s="89">
        <v>1613</v>
      </c>
      <c r="G19" s="89">
        <f t="shared" si="0"/>
        <v>212</v>
      </c>
      <c r="H19" s="42"/>
    </row>
    <row r="20" spans="1:8" s="2" customFormat="1" ht="25.5" customHeight="1">
      <c r="A20" s="84"/>
      <c r="B20" s="41"/>
      <c r="C20" s="41"/>
      <c r="D20" s="38" t="s">
        <v>204</v>
      </c>
      <c r="E20" s="89">
        <f>1/1000*'지출의 부 목별'!F46</f>
        <v>0</v>
      </c>
      <c r="F20" s="89">
        <v>0</v>
      </c>
      <c r="G20" s="89">
        <f t="shared" si="0"/>
        <v>0</v>
      </c>
      <c r="H20" s="42"/>
    </row>
    <row r="21" spans="1:8" s="2" customFormat="1" ht="25.5" customHeight="1">
      <c r="A21" s="84"/>
      <c r="B21" s="41"/>
      <c r="C21" s="41"/>
      <c r="D21" s="38" t="s">
        <v>205</v>
      </c>
      <c r="E21" s="89">
        <f>1/1000*'지출의 부 목별'!F51</f>
        <v>6334</v>
      </c>
      <c r="F21" s="89">
        <v>5318</v>
      </c>
      <c r="G21" s="89">
        <f t="shared" si="0"/>
        <v>1016</v>
      </c>
      <c r="H21" s="42"/>
    </row>
    <row r="22" spans="1:8" s="2" customFormat="1" ht="25.5" customHeight="1">
      <c r="A22" s="84"/>
      <c r="B22" s="41"/>
      <c r="C22" s="434" t="s">
        <v>206</v>
      </c>
      <c r="D22" s="434"/>
      <c r="E22" s="89">
        <f>E23+E24</f>
        <v>1374000</v>
      </c>
      <c r="F22" s="89">
        <f>F23+F24</f>
        <v>1374000</v>
      </c>
      <c r="G22" s="89">
        <f t="shared" si="0"/>
        <v>0</v>
      </c>
      <c r="H22" s="42"/>
    </row>
    <row r="23" spans="1:8" s="2" customFormat="1" ht="25.5" customHeight="1">
      <c r="A23" s="84"/>
      <c r="B23" s="41"/>
      <c r="C23" s="41"/>
      <c r="D23" s="38" t="s">
        <v>207</v>
      </c>
      <c r="E23" s="89">
        <f>1/1000*'지출의 부 목별'!F57</f>
        <v>0</v>
      </c>
      <c r="F23" s="89">
        <v>0</v>
      </c>
      <c r="G23" s="89">
        <f t="shared" si="0"/>
        <v>0</v>
      </c>
      <c r="H23" s="42"/>
    </row>
    <row r="24" spans="1:8" s="2" customFormat="1" ht="25.5" customHeight="1">
      <c r="A24" s="84"/>
      <c r="B24" s="41"/>
      <c r="C24" s="41"/>
      <c r="D24" s="38" t="s">
        <v>208</v>
      </c>
      <c r="E24" s="89">
        <f>1/1000*'지출의 부 목별'!F63</f>
        <v>1374000</v>
      </c>
      <c r="F24" s="89">
        <v>1374000</v>
      </c>
      <c r="G24" s="89">
        <f t="shared" si="0"/>
        <v>0</v>
      </c>
      <c r="H24" s="42"/>
    </row>
    <row r="25" spans="1:8" s="2" customFormat="1" ht="25.5" customHeight="1">
      <c r="A25" s="84"/>
      <c r="B25" s="41"/>
      <c r="C25" s="434" t="s">
        <v>209</v>
      </c>
      <c r="D25" s="434"/>
      <c r="E25" s="89">
        <f>E26</f>
        <v>0</v>
      </c>
      <c r="F25" s="89">
        <f>F26</f>
        <v>0</v>
      </c>
      <c r="G25" s="89">
        <f t="shared" si="0"/>
        <v>0</v>
      </c>
      <c r="H25" s="42"/>
    </row>
    <row r="26" spans="1:8" s="2" customFormat="1" ht="25.5" customHeight="1">
      <c r="A26" s="84"/>
      <c r="B26" s="41"/>
      <c r="C26" s="41"/>
      <c r="D26" s="38" t="s">
        <v>209</v>
      </c>
      <c r="E26" s="89">
        <f>1/1000*'지출의 부 목별'!F67</f>
        <v>0</v>
      </c>
      <c r="F26" s="89">
        <v>0</v>
      </c>
      <c r="G26" s="89">
        <f t="shared" si="0"/>
        <v>0</v>
      </c>
      <c r="H26" s="42"/>
    </row>
    <row r="27" spans="1:8" s="2" customFormat="1" ht="25.5" customHeight="1">
      <c r="A27" s="84"/>
      <c r="B27" s="41"/>
      <c r="C27" s="434" t="s">
        <v>210</v>
      </c>
      <c r="D27" s="434"/>
      <c r="E27" s="89">
        <f>E28</f>
        <v>500000</v>
      </c>
      <c r="F27" s="89">
        <f>F28</f>
        <v>500000</v>
      </c>
      <c r="G27" s="89">
        <f t="shared" si="0"/>
        <v>0</v>
      </c>
      <c r="H27" s="42"/>
    </row>
    <row r="28" spans="1:8" s="2" customFormat="1" ht="25.5" customHeight="1" thickBot="1">
      <c r="A28" s="86"/>
      <c r="B28" s="4"/>
      <c r="C28" s="4"/>
      <c r="D28" s="5" t="s">
        <v>210</v>
      </c>
      <c r="E28" s="91">
        <f>1/1000*'지출의 부 목별'!F71</f>
        <v>500000</v>
      </c>
      <c r="F28" s="91">
        <v>500000</v>
      </c>
      <c r="G28" s="91">
        <f t="shared" si="0"/>
        <v>0</v>
      </c>
      <c r="H28" s="21"/>
    </row>
    <row r="29" spans="1:8" s="2" customFormat="1" ht="25.5" customHeight="1">
      <c r="A29" s="85"/>
      <c r="B29" s="458" t="s">
        <v>211</v>
      </c>
      <c r="C29" s="502"/>
      <c r="D29" s="502"/>
      <c r="E29" s="88">
        <f>E30+E38+E44</f>
        <v>74339513</v>
      </c>
      <c r="F29" s="88">
        <f>F30+F38+F44</f>
        <v>69660164</v>
      </c>
      <c r="G29" s="88">
        <f t="shared" si="0"/>
        <v>4679349</v>
      </c>
      <c r="H29" s="26"/>
    </row>
    <row r="30" spans="1:8" s="2" customFormat="1" ht="25.5" customHeight="1">
      <c r="A30" s="84"/>
      <c r="B30" s="41"/>
      <c r="C30" s="434" t="s">
        <v>212</v>
      </c>
      <c r="D30" s="434"/>
      <c r="E30" s="89">
        <f>E31+E32+E33+E34+E35+E36+E37</f>
        <v>60886500</v>
      </c>
      <c r="F30" s="89">
        <f>F31+F32+F33+F34+F35+F36+F37</f>
        <v>60102538</v>
      </c>
      <c r="G30" s="89">
        <f t="shared" si="0"/>
        <v>783962</v>
      </c>
      <c r="H30" s="42"/>
    </row>
    <row r="31" spans="1:8" s="2" customFormat="1" ht="25.5" customHeight="1">
      <c r="A31" s="84"/>
      <c r="B31" s="41"/>
      <c r="C31" s="41"/>
      <c r="D31" s="38" t="s">
        <v>194</v>
      </c>
      <c r="E31" s="89">
        <f>1/1000*'지출의 부 목별'!F77</f>
        <v>18978000</v>
      </c>
      <c r="F31" s="89">
        <v>19410538</v>
      </c>
      <c r="G31" s="89">
        <f t="shared" si="0"/>
        <v>-432538</v>
      </c>
      <c r="H31" s="42"/>
    </row>
    <row r="32" spans="1:8" s="2" customFormat="1" ht="25.5" customHeight="1">
      <c r="A32" s="84"/>
      <c r="B32" s="41"/>
      <c r="C32" s="41"/>
      <c r="D32" s="38" t="s">
        <v>195</v>
      </c>
      <c r="E32" s="89">
        <f>1/1000*'지출의 부 목별'!F80</f>
        <v>4319000</v>
      </c>
      <c r="F32" s="89">
        <v>3855000</v>
      </c>
      <c r="G32" s="89">
        <f t="shared" si="0"/>
        <v>464000</v>
      </c>
      <c r="H32" s="42"/>
    </row>
    <row r="33" spans="1:8" s="2" customFormat="1" ht="25.5" customHeight="1">
      <c r="A33" s="84"/>
      <c r="B33" s="41"/>
      <c r="C33" s="41"/>
      <c r="D33" s="38" t="s">
        <v>196</v>
      </c>
      <c r="E33" s="89">
        <f>1/1000*'지출의 부 목별'!F83</f>
        <v>13155000</v>
      </c>
      <c r="F33" s="89">
        <v>13991000</v>
      </c>
      <c r="G33" s="89">
        <f t="shared" si="0"/>
        <v>-836000</v>
      </c>
      <c r="H33" s="42"/>
    </row>
    <row r="34" spans="1:8" s="2" customFormat="1" ht="25.5" customHeight="1">
      <c r="A34" s="84"/>
      <c r="B34" s="41"/>
      <c r="C34" s="41"/>
      <c r="D34" s="38" t="s">
        <v>197</v>
      </c>
      <c r="E34" s="89">
        <f>1/1000*'지출의 부 목별'!F86</f>
        <v>12905700</v>
      </c>
      <c r="F34" s="89">
        <v>12364000</v>
      </c>
      <c r="G34" s="89">
        <f t="shared" si="0"/>
        <v>541700</v>
      </c>
      <c r="H34" s="42"/>
    </row>
    <row r="35" spans="1:8" s="2" customFormat="1" ht="25.5" customHeight="1">
      <c r="A35" s="84"/>
      <c r="B35" s="41"/>
      <c r="C35" s="41"/>
      <c r="D35" s="38" t="s">
        <v>198</v>
      </c>
      <c r="E35" s="89">
        <f>1/1000*'지출의 부 목별'!F89</f>
        <v>2480000</v>
      </c>
      <c r="F35" s="89">
        <v>2583000</v>
      </c>
      <c r="G35" s="89">
        <f t="shared" si="0"/>
        <v>-103000</v>
      </c>
      <c r="H35" s="42"/>
    </row>
    <row r="36" spans="1:8" s="2" customFormat="1" ht="25.5" customHeight="1">
      <c r="A36" s="84"/>
      <c r="B36" s="41"/>
      <c r="C36" s="41"/>
      <c r="D36" s="38" t="s">
        <v>199</v>
      </c>
      <c r="E36" s="89">
        <f>1/1000*'지출의 부 목별'!F92</f>
        <v>5431000</v>
      </c>
      <c r="F36" s="89">
        <v>5330000</v>
      </c>
      <c r="G36" s="89">
        <f t="shared" si="0"/>
        <v>101000</v>
      </c>
      <c r="H36" s="42"/>
    </row>
    <row r="37" spans="1:8" s="2" customFormat="1" ht="25.5" customHeight="1">
      <c r="A37" s="84"/>
      <c r="B37" s="41"/>
      <c r="C37" s="41"/>
      <c r="D37" s="38" t="s">
        <v>200</v>
      </c>
      <c r="E37" s="89">
        <f>1/1000*'지출의 부 목별'!F95</f>
        <v>3617800</v>
      </c>
      <c r="F37" s="89">
        <v>2569000</v>
      </c>
      <c r="G37" s="89">
        <f t="shared" si="0"/>
        <v>1048800</v>
      </c>
      <c r="H37" s="42"/>
    </row>
    <row r="38" spans="1:8" s="2" customFormat="1" ht="25.5" customHeight="1">
      <c r="A38" s="84"/>
      <c r="B38" s="41"/>
      <c r="C38" s="434" t="s">
        <v>201</v>
      </c>
      <c r="D38" s="434"/>
      <c r="E38" s="89">
        <f>E39+E40+E41+E42+E43</f>
        <v>7734893</v>
      </c>
      <c r="F38" s="89">
        <f>F39+F40+F41+F42+F43</f>
        <v>6551944</v>
      </c>
      <c r="G38" s="89">
        <f t="shared" si="0"/>
        <v>1182949</v>
      </c>
      <c r="H38" s="42"/>
    </row>
    <row r="39" spans="1:8" s="2" customFormat="1" ht="25.5" customHeight="1">
      <c r="A39" s="84"/>
      <c r="B39" s="41"/>
      <c r="C39" s="41"/>
      <c r="D39" s="38" t="s">
        <v>194</v>
      </c>
      <c r="E39" s="89">
        <f>1/1000*'지출의 부 목별'!F99</f>
        <v>2243285</v>
      </c>
      <c r="F39" s="89">
        <v>1819439</v>
      </c>
      <c r="G39" s="89">
        <f t="shared" si="0"/>
        <v>423846</v>
      </c>
      <c r="H39" s="42"/>
    </row>
    <row r="40" spans="1:8" s="2" customFormat="1" ht="25.5" customHeight="1">
      <c r="A40" s="84"/>
      <c r="B40" s="41"/>
      <c r="C40" s="41"/>
      <c r="D40" s="38" t="s">
        <v>202</v>
      </c>
      <c r="E40" s="89">
        <f>1/1000*'지출의 부 목별'!F105</f>
        <v>1393000</v>
      </c>
      <c r="F40" s="89">
        <v>1395656</v>
      </c>
      <c r="G40" s="89">
        <f t="shared" si="0"/>
        <v>-2656</v>
      </c>
      <c r="H40" s="42"/>
    </row>
    <row r="41" spans="1:8" s="2" customFormat="1" ht="25.5" customHeight="1">
      <c r="A41" s="84"/>
      <c r="B41" s="41"/>
      <c r="C41" s="41"/>
      <c r="D41" s="38" t="s">
        <v>203</v>
      </c>
      <c r="E41" s="89">
        <f>1/1000*'지출의 부 목별'!F107</f>
        <v>626799</v>
      </c>
      <c r="F41" s="89">
        <v>602599</v>
      </c>
      <c r="G41" s="89">
        <f t="shared" si="0"/>
        <v>24200</v>
      </c>
      <c r="H41" s="42"/>
    </row>
    <row r="42" spans="1:8" s="2" customFormat="1" ht="25.5" customHeight="1">
      <c r="A42" s="84"/>
      <c r="B42" s="41"/>
      <c r="C42" s="41"/>
      <c r="D42" s="38" t="s">
        <v>204</v>
      </c>
      <c r="E42" s="89">
        <f>1/1000*'지출의 부 목별'!F110</f>
        <v>337623</v>
      </c>
      <c r="F42" s="89">
        <v>337623</v>
      </c>
      <c r="G42" s="89">
        <f t="shared" si="0"/>
        <v>0</v>
      </c>
      <c r="H42" s="42"/>
    </row>
    <row r="43" spans="1:8" s="2" customFormat="1" ht="25.5" customHeight="1">
      <c r="A43" s="84"/>
      <c r="B43" s="41"/>
      <c r="C43" s="41"/>
      <c r="D43" s="38" t="s">
        <v>205</v>
      </c>
      <c r="E43" s="89">
        <f>1/1000*'지출의 부 목별'!F112</f>
        <v>3134186</v>
      </c>
      <c r="F43" s="89">
        <v>2396627</v>
      </c>
      <c r="G43" s="89">
        <f t="shared" si="0"/>
        <v>737559</v>
      </c>
      <c r="H43" s="42"/>
    </row>
    <row r="44" spans="1:8" s="2" customFormat="1" ht="25.5" customHeight="1">
      <c r="A44" s="84"/>
      <c r="B44" s="41"/>
      <c r="C44" s="434" t="s">
        <v>213</v>
      </c>
      <c r="D44" s="434"/>
      <c r="E44" s="89">
        <f>E45</f>
        <v>5718120</v>
      </c>
      <c r="F44" s="89">
        <f>F45</f>
        <v>3005682</v>
      </c>
      <c r="G44" s="89">
        <f t="shared" si="0"/>
        <v>2712438</v>
      </c>
      <c r="H44" s="42"/>
    </row>
    <row r="45" spans="1:8" s="2" customFormat="1" ht="25.5" customHeight="1">
      <c r="A45" s="84"/>
      <c r="B45" s="41"/>
      <c r="C45" s="41"/>
      <c r="D45" s="38" t="s">
        <v>213</v>
      </c>
      <c r="E45" s="89">
        <f>1/1000*'지출의 부 목별'!F119</f>
        <v>5718120</v>
      </c>
      <c r="F45" s="89">
        <v>3005682</v>
      </c>
      <c r="G45" s="89">
        <f t="shared" si="0"/>
        <v>2712438</v>
      </c>
      <c r="H45" s="42"/>
    </row>
    <row r="46" spans="1:8" s="2" customFormat="1" ht="25.5" customHeight="1">
      <c r="A46" s="84"/>
      <c r="B46" s="451" t="s">
        <v>214</v>
      </c>
      <c r="C46" s="492"/>
      <c r="D46" s="492"/>
      <c r="E46" s="89">
        <f>E47+E50+E59+E62</f>
        <v>9077352</v>
      </c>
      <c r="F46" s="89">
        <f>F47+F50+F59+F62</f>
        <v>7845596</v>
      </c>
      <c r="G46" s="89">
        <f t="shared" si="0"/>
        <v>1231756</v>
      </c>
      <c r="H46" s="42"/>
    </row>
    <row r="47" spans="1:8" s="2" customFormat="1" ht="25.5" customHeight="1">
      <c r="A47" s="84"/>
      <c r="B47" s="41"/>
      <c r="C47" s="434" t="s">
        <v>215</v>
      </c>
      <c r="D47" s="434"/>
      <c r="E47" s="89">
        <f>E48+E49</f>
        <v>3824352</v>
      </c>
      <c r="F47" s="89">
        <f>F48+F49</f>
        <v>3246027</v>
      </c>
      <c r="G47" s="89">
        <f t="shared" si="0"/>
        <v>578325</v>
      </c>
      <c r="H47" s="42"/>
    </row>
    <row r="48" spans="1:8" s="2" customFormat="1" ht="25.5" customHeight="1">
      <c r="A48" s="84"/>
      <c r="B48" s="41"/>
      <c r="C48" s="41"/>
      <c r="D48" s="38" t="s">
        <v>194</v>
      </c>
      <c r="E48" s="89">
        <f>1/1000*'지출의 부 목별'!F176</f>
        <v>2584352</v>
      </c>
      <c r="F48" s="89">
        <v>2224374</v>
      </c>
      <c r="G48" s="89">
        <f t="shared" si="0"/>
        <v>359978</v>
      </c>
      <c r="H48" s="42"/>
    </row>
    <row r="49" spans="1:8" s="2" customFormat="1" ht="25.5" customHeight="1">
      <c r="A49" s="84"/>
      <c r="B49" s="41"/>
      <c r="C49" s="41"/>
      <c r="D49" s="38" t="s">
        <v>216</v>
      </c>
      <c r="E49" s="89">
        <f>1/1000*'지출의 부 목별'!F211</f>
        <v>1240000</v>
      </c>
      <c r="F49" s="89">
        <v>1021653</v>
      </c>
      <c r="G49" s="89">
        <f t="shared" si="0"/>
        <v>218347</v>
      </c>
      <c r="H49" s="42"/>
    </row>
    <row r="50" spans="1:8" s="2" customFormat="1" ht="25.5" customHeight="1">
      <c r="A50" s="84"/>
      <c r="B50" s="41"/>
      <c r="C50" s="434" t="s">
        <v>217</v>
      </c>
      <c r="D50" s="448"/>
      <c r="E50" s="89">
        <f>E51+E52+E53+E54+E55+E56+E57+E58</f>
        <v>4069770</v>
      </c>
      <c r="F50" s="89">
        <f>F51+F52+F53+F54+F55+F56+F57</f>
        <v>3546406</v>
      </c>
      <c r="G50" s="89">
        <f t="shared" si="0"/>
        <v>523364</v>
      </c>
      <c r="H50" s="42"/>
    </row>
    <row r="51" spans="1:8" s="2" customFormat="1" ht="25.5" customHeight="1">
      <c r="A51" s="84"/>
      <c r="B51" s="41"/>
      <c r="C51" s="41"/>
      <c r="D51" s="38" t="s">
        <v>218</v>
      </c>
      <c r="E51" s="89">
        <f>1/1000*'지출의 부 목별'!F216</f>
        <v>339470</v>
      </c>
      <c r="F51" s="89">
        <v>237070</v>
      </c>
      <c r="G51" s="89">
        <f t="shared" si="0"/>
        <v>102400</v>
      </c>
      <c r="H51" s="42"/>
    </row>
    <row r="52" spans="1:8" s="2" customFormat="1" ht="25.5" customHeight="1">
      <c r="A52" s="84"/>
      <c r="B52" s="41"/>
      <c r="C52" s="41"/>
      <c r="D52" s="38" t="s">
        <v>219</v>
      </c>
      <c r="E52" s="89">
        <f>1/1000*'지출의 부 목별'!F251</f>
        <v>273000</v>
      </c>
      <c r="F52" s="89">
        <v>272279</v>
      </c>
      <c r="G52" s="89">
        <f t="shared" si="0"/>
        <v>721</v>
      </c>
      <c r="H52" s="42"/>
    </row>
    <row r="53" spans="1:8" s="2" customFormat="1" ht="25.5" customHeight="1">
      <c r="A53" s="84"/>
      <c r="B53" s="41"/>
      <c r="C53" s="41"/>
      <c r="D53" s="38" t="s">
        <v>220</v>
      </c>
      <c r="E53" s="89">
        <f>1/1000*'지출의 부 목별'!F264</f>
        <v>26800</v>
      </c>
      <c r="F53" s="89">
        <v>14000</v>
      </c>
      <c r="G53" s="89">
        <f t="shared" si="0"/>
        <v>12800</v>
      </c>
      <c r="H53" s="42"/>
    </row>
    <row r="54" spans="1:8" s="2" customFormat="1" ht="25.5" customHeight="1">
      <c r="A54" s="84"/>
      <c r="B54" s="41"/>
      <c r="C54" s="41"/>
      <c r="D54" s="38" t="s">
        <v>221</v>
      </c>
      <c r="E54" s="89">
        <f>1/1000*'지출의 부 목별'!F269</f>
        <v>0</v>
      </c>
      <c r="F54" s="89">
        <v>0</v>
      </c>
      <c r="G54" s="89">
        <f t="shared" si="0"/>
        <v>0</v>
      </c>
      <c r="H54" s="42"/>
    </row>
    <row r="55" spans="1:8" s="2" customFormat="1" ht="25.5" customHeight="1" thickBot="1">
      <c r="A55" s="86"/>
      <c r="B55" s="4"/>
      <c r="C55" s="4"/>
      <c r="D55" s="5" t="s">
        <v>222</v>
      </c>
      <c r="E55" s="91">
        <f>1/1000*'지출의 부 목별'!F271</f>
        <v>57000</v>
      </c>
      <c r="F55" s="91">
        <v>47000</v>
      </c>
      <c r="G55" s="91">
        <f t="shared" si="0"/>
        <v>10000</v>
      </c>
      <c r="H55" s="21"/>
    </row>
    <row r="56" spans="1:8" s="2" customFormat="1" ht="25.5" customHeight="1">
      <c r="A56" s="84"/>
      <c r="B56" s="41"/>
      <c r="C56" s="113"/>
      <c r="D56" s="24" t="s">
        <v>223</v>
      </c>
      <c r="E56" s="88">
        <f>1/1000*'지출의 부 목별'!F277</f>
        <v>0</v>
      </c>
      <c r="F56" s="88">
        <v>0</v>
      </c>
      <c r="G56" s="88">
        <f t="shared" si="0"/>
        <v>0</v>
      </c>
      <c r="H56" s="26"/>
    </row>
    <row r="57" spans="1:8" s="2" customFormat="1" ht="25.5" customHeight="1">
      <c r="A57" s="84"/>
      <c r="B57" s="41"/>
      <c r="C57" s="41"/>
      <c r="D57" s="38" t="s">
        <v>37</v>
      </c>
      <c r="E57" s="89">
        <f>1/1000*'지출의 부 목별'!F279</f>
        <v>3373500</v>
      </c>
      <c r="F57" s="89">
        <v>2976057</v>
      </c>
      <c r="G57" s="89">
        <f t="shared" si="0"/>
        <v>397443</v>
      </c>
      <c r="H57" s="42"/>
    </row>
    <row r="58" spans="1:8" s="2" customFormat="1" ht="25.5" customHeight="1">
      <c r="A58" s="84"/>
      <c r="B58" s="41"/>
      <c r="C58" s="41"/>
      <c r="D58" s="38" t="s">
        <v>224</v>
      </c>
      <c r="E58" s="89">
        <f>1/1000*'지출의 부 목별'!F298</f>
        <v>0</v>
      </c>
      <c r="F58" s="89">
        <v>0</v>
      </c>
      <c r="G58" s="89">
        <f t="shared" si="0"/>
        <v>0</v>
      </c>
      <c r="H58" s="42"/>
    </row>
    <row r="59" spans="1:8" s="2" customFormat="1" ht="25.5" customHeight="1">
      <c r="A59" s="84"/>
      <c r="B59" s="41"/>
      <c r="C59" s="434" t="s">
        <v>225</v>
      </c>
      <c r="D59" s="434"/>
      <c r="E59" s="89">
        <f>E60+E61</f>
        <v>726700</v>
      </c>
      <c r="F59" s="89">
        <f>F60+F61</f>
        <v>657000</v>
      </c>
      <c r="G59" s="89">
        <f t="shared" si="0"/>
        <v>69700</v>
      </c>
      <c r="H59" s="42"/>
    </row>
    <row r="60" spans="1:8" s="2" customFormat="1" ht="25.5" customHeight="1">
      <c r="A60" s="84"/>
      <c r="B60" s="41"/>
      <c r="C60" s="41"/>
      <c r="D60" s="38" t="s">
        <v>226</v>
      </c>
      <c r="E60" s="89">
        <f>1/1000*'지출의 부 목별'!F301</f>
        <v>67200</v>
      </c>
      <c r="F60" s="89">
        <v>46000</v>
      </c>
      <c r="G60" s="89">
        <f t="shared" si="0"/>
        <v>21200</v>
      </c>
      <c r="H60" s="42"/>
    </row>
    <row r="61" spans="1:8" s="2" customFormat="1" ht="25.5" customHeight="1">
      <c r="A61" s="84"/>
      <c r="B61" s="41"/>
      <c r="C61" s="41"/>
      <c r="D61" s="38" t="s">
        <v>227</v>
      </c>
      <c r="E61" s="89">
        <f>1/1000*'지출의 부 목별'!F304</f>
        <v>659500</v>
      </c>
      <c r="F61" s="89">
        <v>611000</v>
      </c>
      <c r="G61" s="89">
        <f t="shared" si="0"/>
        <v>48500</v>
      </c>
      <c r="H61" s="42"/>
    </row>
    <row r="62" spans="1:8" s="2" customFormat="1" ht="25.5" customHeight="1">
      <c r="A62" s="84"/>
      <c r="B62" s="41"/>
      <c r="C62" s="434" t="s">
        <v>228</v>
      </c>
      <c r="D62" s="434"/>
      <c r="E62" s="89">
        <f>E63</f>
        <v>456530</v>
      </c>
      <c r="F62" s="89">
        <f>F63</f>
        <v>396163</v>
      </c>
      <c r="G62" s="89">
        <f t="shared" si="0"/>
        <v>60367</v>
      </c>
      <c r="H62" s="42"/>
    </row>
    <row r="63" spans="1:8" s="2" customFormat="1" ht="25.5" customHeight="1">
      <c r="A63" s="84"/>
      <c r="B63" s="41"/>
      <c r="C63" s="41"/>
      <c r="D63" s="38" t="s">
        <v>228</v>
      </c>
      <c r="E63" s="89">
        <f>1/1000*'지출의 부 목별'!F315</f>
        <v>456530</v>
      </c>
      <c r="F63" s="89">
        <v>396163</v>
      </c>
      <c r="G63" s="89">
        <f t="shared" si="0"/>
        <v>60367</v>
      </c>
      <c r="H63" s="42"/>
    </row>
    <row r="64" spans="1:8" s="2" customFormat="1" ht="25.5" customHeight="1">
      <c r="A64" s="84"/>
      <c r="B64" s="451" t="s">
        <v>229</v>
      </c>
      <c r="C64" s="492"/>
      <c r="D64" s="492"/>
      <c r="E64" s="89">
        <f>E65</f>
        <v>1575352</v>
      </c>
      <c r="F64" s="89">
        <f>F65</f>
        <v>136552</v>
      </c>
      <c r="G64" s="89">
        <f t="shared" si="0"/>
        <v>1438800</v>
      </c>
      <c r="H64" s="42"/>
    </row>
    <row r="65" spans="1:8" s="2" customFormat="1" ht="25.5" customHeight="1">
      <c r="A65" s="84"/>
      <c r="B65" s="41"/>
      <c r="C65" s="434" t="s">
        <v>229</v>
      </c>
      <c r="D65" s="434"/>
      <c r="E65" s="89">
        <f>E66+E67</f>
        <v>1575352</v>
      </c>
      <c r="F65" s="89">
        <f>F66+F67</f>
        <v>136552</v>
      </c>
      <c r="G65" s="89">
        <f t="shared" si="0"/>
        <v>1438800</v>
      </c>
      <c r="H65" s="42"/>
    </row>
    <row r="66" spans="1:8" s="2" customFormat="1" ht="25.5" customHeight="1">
      <c r="A66" s="84"/>
      <c r="B66" s="41"/>
      <c r="C66" s="41"/>
      <c r="D66" s="38" t="s">
        <v>194</v>
      </c>
      <c r="E66" s="89">
        <f>1/1000*'지출의 부 목별'!F381</f>
        <v>331400</v>
      </c>
      <c r="F66" s="89">
        <v>105000</v>
      </c>
      <c r="G66" s="89">
        <f t="shared" si="0"/>
        <v>226400</v>
      </c>
      <c r="H66" s="42"/>
    </row>
    <row r="67" spans="1:8" s="2" customFormat="1" ht="25.5" customHeight="1">
      <c r="A67" s="84"/>
      <c r="B67" s="41"/>
      <c r="C67" s="41"/>
      <c r="D67" s="38" t="s">
        <v>230</v>
      </c>
      <c r="E67" s="89">
        <f>1/1000*'지출의 부 목별'!F391</f>
        <v>1243952</v>
      </c>
      <c r="F67" s="89">
        <v>31552</v>
      </c>
      <c r="G67" s="89">
        <f t="shared" si="0"/>
        <v>1212400</v>
      </c>
      <c r="H67" s="42"/>
    </row>
    <row r="68" spans="1:8" s="2" customFormat="1" ht="25.5" customHeight="1">
      <c r="A68" s="84"/>
      <c r="B68" s="451" t="s">
        <v>231</v>
      </c>
      <c r="C68" s="492"/>
      <c r="D68" s="492"/>
      <c r="E68" s="89">
        <f>E69</f>
        <v>842318</v>
      </c>
      <c r="F68" s="89">
        <f>F69</f>
        <v>892838</v>
      </c>
      <c r="G68" s="89">
        <f t="shared" si="0"/>
        <v>-50520</v>
      </c>
      <c r="H68" s="42"/>
    </row>
    <row r="69" spans="1:8" s="2" customFormat="1" ht="25.5" customHeight="1">
      <c r="A69" s="84"/>
      <c r="B69" s="41"/>
      <c r="C69" s="434" t="s">
        <v>231</v>
      </c>
      <c r="D69" s="434"/>
      <c r="E69" s="89">
        <f>E70+E71</f>
        <v>842318</v>
      </c>
      <c r="F69" s="89">
        <f>F70+F71</f>
        <v>892838</v>
      </c>
      <c r="G69" s="89">
        <f t="shared" si="0"/>
        <v>-50520</v>
      </c>
      <c r="H69" s="42"/>
    </row>
    <row r="70" spans="1:8" s="2" customFormat="1" ht="25.5" customHeight="1">
      <c r="A70" s="84"/>
      <c r="B70" s="41"/>
      <c r="C70" s="41"/>
      <c r="D70" s="38" t="s">
        <v>232</v>
      </c>
      <c r="E70" s="89">
        <f>1/1000*'지출의 부 목별'!F469</f>
        <v>0</v>
      </c>
      <c r="F70" s="89">
        <v>0</v>
      </c>
      <c r="G70" s="89">
        <f t="shared" si="0"/>
        <v>0</v>
      </c>
      <c r="H70" s="42"/>
    </row>
    <row r="71" spans="1:8" s="2" customFormat="1" ht="25.5" customHeight="1">
      <c r="A71" s="84"/>
      <c r="B71" s="41"/>
      <c r="C71" s="41"/>
      <c r="D71" s="38" t="s">
        <v>233</v>
      </c>
      <c r="E71" s="89">
        <f>1/1000*'지출의 부 목별'!F471</f>
        <v>842318</v>
      </c>
      <c r="F71" s="89">
        <v>892838</v>
      </c>
      <c r="G71" s="89">
        <f t="shared" si="0"/>
        <v>-50520</v>
      </c>
      <c r="H71" s="42"/>
    </row>
    <row r="72" spans="1:8" s="2" customFormat="1" ht="25.5" customHeight="1">
      <c r="A72" s="84"/>
      <c r="B72" s="451" t="s">
        <v>234</v>
      </c>
      <c r="C72" s="492"/>
      <c r="D72" s="492"/>
      <c r="E72" s="89">
        <f>E73</f>
        <v>2112016</v>
      </c>
      <c r="F72" s="89">
        <f>F73</f>
        <v>2816800</v>
      </c>
      <c r="G72" s="89">
        <f aca="true" t="shared" si="1" ref="G72:G142">E72-F72</f>
        <v>-704784</v>
      </c>
      <c r="H72" s="42"/>
    </row>
    <row r="73" spans="1:8" s="2" customFormat="1" ht="25.5" customHeight="1">
      <c r="A73" s="84"/>
      <c r="B73" s="41"/>
      <c r="C73" s="434" t="s">
        <v>234</v>
      </c>
      <c r="D73" s="434"/>
      <c r="E73" s="89">
        <f>1/1000*'지출의 부 목별'!F480</f>
        <v>2112016</v>
      </c>
      <c r="F73" s="89">
        <v>2816800</v>
      </c>
      <c r="G73" s="89">
        <f t="shared" si="1"/>
        <v>-704784</v>
      </c>
      <c r="H73" s="42"/>
    </row>
    <row r="74" spans="1:8" s="2" customFormat="1" ht="25.5" customHeight="1">
      <c r="A74" s="84"/>
      <c r="B74" s="451" t="s">
        <v>106</v>
      </c>
      <c r="C74" s="492"/>
      <c r="D74" s="492"/>
      <c r="E74" s="89">
        <f>E75+E84+E94</f>
        <v>131030</v>
      </c>
      <c r="F74" s="89">
        <f>F75+F84+F94</f>
        <v>109000</v>
      </c>
      <c r="G74" s="89">
        <f t="shared" si="1"/>
        <v>22030</v>
      </c>
      <c r="H74" s="42"/>
    </row>
    <row r="75" spans="1:8" s="2" customFormat="1" ht="25.5" customHeight="1">
      <c r="A75" s="84"/>
      <c r="B75" s="41"/>
      <c r="C75" s="432" t="s">
        <v>107</v>
      </c>
      <c r="D75" s="433"/>
      <c r="E75" s="89">
        <f>E76+E77+E78+E79+E80+E81+E83</f>
        <v>131030</v>
      </c>
      <c r="F75" s="89">
        <f>SUM(F76:F83)</f>
        <v>109000</v>
      </c>
      <c r="G75" s="89">
        <f t="shared" si="1"/>
        <v>22030</v>
      </c>
      <c r="H75" s="42"/>
    </row>
    <row r="76" spans="1:8" s="2" customFormat="1" ht="25.5" customHeight="1">
      <c r="A76" s="84"/>
      <c r="B76" s="41"/>
      <c r="C76" s="10"/>
      <c r="D76" s="123" t="s">
        <v>50</v>
      </c>
      <c r="E76" s="89">
        <f>1/1000*'지출의 부 목별'!F492</f>
        <v>0</v>
      </c>
      <c r="F76" s="89">
        <v>0</v>
      </c>
      <c r="G76" s="89">
        <f t="shared" si="1"/>
        <v>0</v>
      </c>
      <c r="H76" s="42"/>
    </row>
    <row r="77" spans="1:8" s="2" customFormat="1" ht="25.5" customHeight="1">
      <c r="A77" s="84"/>
      <c r="B77" s="41"/>
      <c r="C77" s="10"/>
      <c r="D77" s="123" t="s">
        <v>51</v>
      </c>
      <c r="E77" s="89">
        <f>1/1000*'지출의 부 목별'!F494</f>
        <v>0</v>
      </c>
      <c r="F77" s="89">
        <v>0</v>
      </c>
      <c r="G77" s="89">
        <f t="shared" si="1"/>
        <v>0</v>
      </c>
      <c r="H77" s="42"/>
    </row>
    <row r="78" spans="1:8" s="2" customFormat="1" ht="25.5" customHeight="1">
      <c r="A78" s="84"/>
      <c r="B78" s="41"/>
      <c r="C78" s="10"/>
      <c r="D78" s="123" t="s">
        <v>52</v>
      </c>
      <c r="E78" s="89">
        <f>1/1000*'지출의 부 목별'!F496</f>
        <v>0</v>
      </c>
      <c r="F78" s="89">
        <v>0</v>
      </c>
      <c r="G78" s="89">
        <f t="shared" si="1"/>
        <v>0</v>
      </c>
      <c r="H78" s="42"/>
    </row>
    <row r="79" spans="1:8" s="39" customFormat="1" ht="25.5" customHeight="1">
      <c r="A79" s="84"/>
      <c r="B79" s="41"/>
      <c r="C79" s="10"/>
      <c r="D79" s="123" t="s">
        <v>64</v>
      </c>
      <c r="E79" s="89">
        <f>1/1000*'지출의 부 목별'!F498</f>
        <v>131030</v>
      </c>
      <c r="F79" s="89">
        <v>109000</v>
      </c>
      <c r="G79" s="89">
        <f t="shared" si="1"/>
        <v>22030</v>
      </c>
      <c r="H79" s="42"/>
    </row>
    <row r="80" spans="1:8" s="2" customFormat="1" ht="25.5" customHeight="1">
      <c r="A80" s="84"/>
      <c r="B80" s="41"/>
      <c r="C80" s="10"/>
      <c r="D80" s="123" t="s">
        <v>53</v>
      </c>
      <c r="E80" s="89">
        <f>1/1000*'지출의 부 목별'!F503</f>
        <v>0</v>
      </c>
      <c r="F80" s="89">
        <v>0</v>
      </c>
      <c r="G80" s="89">
        <f t="shared" si="1"/>
        <v>0</v>
      </c>
      <c r="H80" s="42"/>
    </row>
    <row r="81" spans="1:8" s="2" customFormat="1" ht="25.5" customHeight="1">
      <c r="A81" s="84"/>
      <c r="B81" s="41"/>
      <c r="C81" s="10"/>
      <c r="D81" s="123" t="s">
        <v>54</v>
      </c>
      <c r="E81" s="89">
        <f>1/1000*'지출의 부 목별'!F505</f>
        <v>0</v>
      </c>
      <c r="F81" s="89">
        <v>0</v>
      </c>
      <c r="G81" s="89">
        <f t="shared" si="1"/>
        <v>0</v>
      </c>
      <c r="H81" s="42"/>
    </row>
    <row r="82" spans="1:8" s="39" customFormat="1" ht="25.5" customHeight="1" thickBot="1">
      <c r="A82" s="86"/>
      <c r="B82" s="4"/>
      <c r="C82" s="135"/>
      <c r="D82" s="110" t="s">
        <v>65</v>
      </c>
      <c r="E82" s="91">
        <f>1/1000*'지출의 부 목별'!F507</f>
        <v>0</v>
      </c>
      <c r="F82" s="91">
        <v>0</v>
      </c>
      <c r="G82" s="91">
        <f t="shared" si="1"/>
        <v>0</v>
      </c>
      <c r="H82" s="21"/>
    </row>
    <row r="83" spans="1:8" s="2" customFormat="1" ht="25.5" customHeight="1">
      <c r="A83" s="84"/>
      <c r="B83" s="41"/>
      <c r="C83" s="115"/>
      <c r="D83" s="126" t="s">
        <v>55</v>
      </c>
      <c r="E83" s="88">
        <f>1/1000*'지출의 부 목별'!F509</f>
        <v>0</v>
      </c>
      <c r="F83" s="88">
        <v>0</v>
      </c>
      <c r="G83" s="88">
        <f t="shared" si="1"/>
        <v>0</v>
      </c>
      <c r="H83" s="26"/>
    </row>
    <row r="84" spans="1:8" s="2" customFormat="1" ht="25.5" customHeight="1">
      <c r="A84" s="84"/>
      <c r="B84" s="41"/>
      <c r="C84" s="434" t="s">
        <v>117</v>
      </c>
      <c r="D84" s="434"/>
      <c r="E84" s="89">
        <f>E85+E86+E87+E88+E89+E90+E91+E92+E93</f>
        <v>0</v>
      </c>
      <c r="F84" s="89">
        <f>F85+F86+F87+F88+F89+F90+F91+F92+F93</f>
        <v>0</v>
      </c>
      <c r="G84" s="89">
        <f t="shared" si="1"/>
        <v>0</v>
      </c>
      <c r="H84" s="42"/>
    </row>
    <row r="85" spans="1:8" s="2" customFormat="1" ht="25.5" customHeight="1">
      <c r="A85" s="84"/>
      <c r="B85" s="41"/>
      <c r="C85" s="10"/>
      <c r="D85" s="38" t="s">
        <v>56</v>
      </c>
      <c r="E85" s="89">
        <f>1/1000*'지출의 부 목별'!F512</f>
        <v>0</v>
      </c>
      <c r="F85" s="89">
        <v>0</v>
      </c>
      <c r="G85" s="89">
        <f t="shared" si="1"/>
        <v>0</v>
      </c>
      <c r="H85" s="42"/>
    </row>
    <row r="86" spans="1:8" s="12" customFormat="1" ht="25.5" customHeight="1">
      <c r="A86" s="84"/>
      <c r="B86" s="41"/>
      <c r="C86" s="10"/>
      <c r="D86" s="38" t="s">
        <v>57</v>
      </c>
      <c r="E86" s="89">
        <f>1/1000*'지출의 부 목별'!F514</f>
        <v>0</v>
      </c>
      <c r="F86" s="89">
        <v>0</v>
      </c>
      <c r="G86" s="89">
        <f t="shared" si="1"/>
        <v>0</v>
      </c>
      <c r="H86" s="42"/>
    </row>
    <row r="87" spans="1:8" s="12" customFormat="1" ht="25.5" customHeight="1">
      <c r="A87" s="84"/>
      <c r="B87" s="41"/>
      <c r="C87" s="10"/>
      <c r="D87" s="38" t="s">
        <v>58</v>
      </c>
      <c r="E87" s="89">
        <f>1/1000*'지출의 부 목별'!F516</f>
        <v>0</v>
      </c>
      <c r="F87" s="89">
        <v>0</v>
      </c>
      <c r="G87" s="89">
        <f t="shared" si="1"/>
        <v>0</v>
      </c>
      <c r="H87" s="42"/>
    </row>
    <row r="88" spans="1:8" s="12" customFormat="1" ht="25.5" customHeight="1">
      <c r="A88" s="84"/>
      <c r="B88" s="41"/>
      <c r="C88" s="10"/>
      <c r="D88" s="38" t="s">
        <v>366</v>
      </c>
      <c r="E88" s="89">
        <f>1/1000*'지출의 부 목별'!F518</f>
        <v>0</v>
      </c>
      <c r="F88" s="89">
        <v>0</v>
      </c>
      <c r="G88" s="89">
        <f t="shared" si="1"/>
        <v>0</v>
      </c>
      <c r="H88" s="42"/>
    </row>
    <row r="89" spans="1:8" s="12" customFormat="1" ht="25.5" customHeight="1">
      <c r="A89" s="84"/>
      <c r="B89" s="41"/>
      <c r="C89" s="10"/>
      <c r="D89" s="38" t="s">
        <v>367</v>
      </c>
      <c r="E89" s="89">
        <f>1/1000*'지출의 부 목별'!F520</f>
        <v>0</v>
      </c>
      <c r="F89" s="89">
        <v>0</v>
      </c>
      <c r="G89" s="89">
        <f t="shared" si="1"/>
        <v>0</v>
      </c>
      <c r="H89" s="42"/>
    </row>
    <row r="90" spans="1:8" s="12" customFormat="1" ht="25.5" customHeight="1">
      <c r="A90" s="84"/>
      <c r="B90" s="41"/>
      <c r="C90" s="10"/>
      <c r="D90" s="38" t="s">
        <v>368</v>
      </c>
      <c r="E90" s="89">
        <f>1/1000*'지출의 부 목별'!F522</f>
        <v>0</v>
      </c>
      <c r="F90" s="89">
        <v>0</v>
      </c>
      <c r="G90" s="89">
        <f t="shared" si="1"/>
        <v>0</v>
      </c>
      <c r="H90" s="42"/>
    </row>
    <row r="91" spans="1:8" s="2" customFormat="1" ht="25.5" customHeight="1">
      <c r="A91" s="84"/>
      <c r="B91" s="41"/>
      <c r="C91" s="10"/>
      <c r="D91" s="38" t="s">
        <v>369</v>
      </c>
      <c r="E91" s="89">
        <f>1/1000*'지출의 부 목별'!F524</f>
        <v>0</v>
      </c>
      <c r="F91" s="89">
        <v>0</v>
      </c>
      <c r="G91" s="89">
        <f t="shared" si="1"/>
        <v>0</v>
      </c>
      <c r="H91" s="42"/>
    </row>
    <row r="92" spans="1:8" s="12" customFormat="1" ht="25.5" customHeight="1">
      <c r="A92" s="84"/>
      <c r="B92" s="41"/>
      <c r="C92" s="10"/>
      <c r="D92" s="38" t="s">
        <v>370</v>
      </c>
      <c r="E92" s="89">
        <f>1/1000*'지출의 부 목별'!F526</f>
        <v>0</v>
      </c>
      <c r="F92" s="89">
        <v>0</v>
      </c>
      <c r="G92" s="89">
        <f t="shared" si="1"/>
        <v>0</v>
      </c>
      <c r="H92" s="42"/>
    </row>
    <row r="93" spans="1:8" s="2" customFormat="1" ht="25.5" customHeight="1">
      <c r="A93" s="84"/>
      <c r="B93" s="41"/>
      <c r="C93" s="10"/>
      <c r="D93" s="38" t="s">
        <v>371</v>
      </c>
      <c r="E93" s="89">
        <f>1/1000*'지출의 부 목별'!F531</f>
        <v>0</v>
      </c>
      <c r="F93" s="89">
        <v>0</v>
      </c>
      <c r="G93" s="89">
        <f t="shared" si="1"/>
        <v>0</v>
      </c>
      <c r="H93" s="42"/>
    </row>
    <row r="94" spans="1:8" s="13" customFormat="1" ht="25.5" customHeight="1">
      <c r="A94" s="84"/>
      <c r="B94" s="41"/>
      <c r="C94" s="434" t="s">
        <v>235</v>
      </c>
      <c r="D94" s="434"/>
      <c r="E94" s="89">
        <f>E95+E96</f>
        <v>0</v>
      </c>
      <c r="F94" s="89">
        <f>F95+F96</f>
        <v>0</v>
      </c>
      <c r="G94" s="89">
        <f t="shared" si="1"/>
        <v>0</v>
      </c>
      <c r="H94" s="42"/>
    </row>
    <row r="95" spans="1:8" s="13" customFormat="1" ht="25.5" customHeight="1">
      <c r="A95" s="84"/>
      <c r="B95" s="41"/>
      <c r="C95" s="10"/>
      <c r="D95" s="38" t="s">
        <v>59</v>
      </c>
      <c r="E95" s="89">
        <f>1/1000*'지출의 부 목별'!F534</f>
        <v>0</v>
      </c>
      <c r="F95" s="89">
        <v>0</v>
      </c>
      <c r="G95" s="89">
        <f t="shared" si="1"/>
        <v>0</v>
      </c>
      <c r="H95" s="42"/>
    </row>
    <row r="96" spans="1:8" s="13" customFormat="1" ht="25.5" customHeight="1" thickBot="1">
      <c r="A96" s="84"/>
      <c r="B96" s="41"/>
      <c r="C96" s="10"/>
      <c r="D96" s="25" t="s">
        <v>60</v>
      </c>
      <c r="E96" s="90">
        <f>1/1000*'지출의 부 목별'!F536</f>
        <v>0</v>
      </c>
      <c r="F96" s="90">
        <v>0</v>
      </c>
      <c r="G96" s="90">
        <f t="shared" si="1"/>
        <v>0</v>
      </c>
      <c r="H96" s="21"/>
    </row>
    <row r="97" spans="1:8" s="2" customFormat="1" ht="25.5" customHeight="1" thickBot="1">
      <c r="A97" s="445" t="s">
        <v>270</v>
      </c>
      <c r="B97" s="446"/>
      <c r="C97" s="446"/>
      <c r="D97" s="446"/>
      <c r="E97" s="87">
        <f>E98+E104+E114+E119</f>
        <v>1367300</v>
      </c>
      <c r="F97" s="87">
        <f>F98+F104+F114+F119</f>
        <v>1430490</v>
      </c>
      <c r="G97" s="87">
        <f t="shared" si="1"/>
        <v>-63190</v>
      </c>
      <c r="H97" s="29"/>
    </row>
    <row r="98" spans="1:8" s="2" customFormat="1" ht="25.5" customHeight="1">
      <c r="A98" s="84"/>
      <c r="B98" s="458" t="s">
        <v>38</v>
      </c>
      <c r="C98" s="458"/>
      <c r="D98" s="458"/>
      <c r="E98" s="88">
        <f>E99</f>
        <v>0</v>
      </c>
      <c r="F98" s="88">
        <f>F99</f>
        <v>150000</v>
      </c>
      <c r="G98" s="88">
        <f t="shared" si="1"/>
        <v>-150000</v>
      </c>
      <c r="H98" s="26"/>
    </row>
    <row r="99" spans="1:8" s="14" customFormat="1" ht="25.5" customHeight="1">
      <c r="A99" s="84"/>
      <c r="B99" s="22"/>
      <c r="C99" s="432" t="s">
        <v>236</v>
      </c>
      <c r="D99" s="433"/>
      <c r="E99" s="89">
        <f>E100+E101+E102+E103</f>
        <v>0</v>
      </c>
      <c r="F99" s="89">
        <f>F100+F101+F102+F103</f>
        <v>150000</v>
      </c>
      <c r="G99" s="89">
        <f t="shared" si="1"/>
        <v>-150000</v>
      </c>
      <c r="H99" s="42"/>
    </row>
    <row r="100" spans="1:8" s="14" customFormat="1" ht="25.5" customHeight="1">
      <c r="A100" s="84"/>
      <c r="B100" s="22"/>
      <c r="C100" s="22"/>
      <c r="D100" s="123" t="s">
        <v>237</v>
      </c>
      <c r="E100" s="89">
        <f>1/1000*'지출의 부 목별'!F541</f>
        <v>0</v>
      </c>
      <c r="F100" s="89">
        <v>0</v>
      </c>
      <c r="G100" s="89">
        <f t="shared" si="1"/>
        <v>0</v>
      </c>
      <c r="H100" s="42"/>
    </row>
    <row r="101" spans="1:8" s="14" customFormat="1" ht="25.5" customHeight="1">
      <c r="A101" s="84"/>
      <c r="B101" s="22"/>
      <c r="C101" s="22"/>
      <c r="D101" s="123" t="s">
        <v>129</v>
      </c>
      <c r="E101" s="89">
        <f>1/1000*'지출의 부 목별'!F544</f>
        <v>0</v>
      </c>
      <c r="F101" s="89">
        <v>0</v>
      </c>
      <c r="G101" s="89">
        <f t="shared" si="1"/>
        <v>0</v>
      </c>
      <c r="H101" s="42"/>
    </row>
    <row r="102" spans="1:8" s="14" customFormat="1" ht="25.5" customHeight="1">
      <c r="A102" s="84"/>
      <c r="B102" s="22"/>
      <c r="C102" s="22"/>
      <c r="D102" s="123" t="s">
        <v>238</v>
      </c>
      <c r="E102" s="89">
        <f>1/1000*'지출의 부 목별'!F548</f>
        <v>0</v>
      </c>
      <c r="F102" s="89">
        <v>150000</v>
      </c>
      <c r="G102" s="89">
        <f t="shared" si="1"/>
        <v>-150000</v>
      </c>
      <c r="H102" s="42"/>
    </row>
    <row r="103" spans="1:8" s="14" customFormat="1" ht="25.5" customHeight="1">
      <c r="A103" s="84"/>
      <c r="B103" s="22"/>
      <c r="C103" s="22"/>
      <c r="D103" s="124" t="s">
        <v>239</v>
      </c>
      <c r="E103" s="89">
        <f>1/1000*'지출의 부 목별'!F553</f>
        <v>0</v>
      </c>
      <c r="F103" s="89">
        <v>0</v>
      </c>
      <c r="G103" s="89">
        <f t="shared" si="1"/>
        <v>0</v>
      </c>
      <c r="H103" s="42"/>
    </row>
    <row r="104" spans="1:8" s="2" customFormat="1" ht="25.5" customHeight="1">
      <c r="A104" s="84"/>
      <c r="B104" s="484" t="s">
        <v>39</v>
      </c>
      <c r="C104" s="485"/>
      <c r="D104" s="486"/>
      <c r="E104" s="89">
        <f>E105</f>
        <v>697300</v>
      </c>
      <c r="F104" s="89">
        <f>F105</f>
        <v>280490</v>
      </c>
      <c r="G104" s="89">
        <f t="shared" si="1"/>
        <v>416810</v>
      </c>
      <c r="H104" s="42"/>
    </row>
    <row r="105" spans="1:8" s="15" customFormat="1" ht="25.5" customHeight="1">
      <c r="A105" s="84"/>
      <c r="B105" s="22"/>
      <c r="C105" s="432" t="s">
        <v>240</v>
      </c>
      <c r="D105" s="433"/>
      <c r="E105" s="89">
        <f>E106+E107+E108+E109+E110+E111+E112+E113</f>
        <v>697300</v>
      </c>
      <c r="F105" s="89">
        <f>F106+F107+F108+F109+F110+F111+F112+F113</f>
        <v>280490</v>
      </c>
      <c r="G105" s="89">
        <f t="shared" si="1"/>
        <v>416810</v>
      </c>
      <c r="H105" s="42"/>
    </row>
    <row r="106" spans="1:8" s="15" customFormat="1" ht="25.5" customHeight="1">
      <c r="A106" s="84"/>
      <c r="B106" s="22"/>
      <c r="C106" s="22"/>
      <c r="D106" s="123" t="s">
        <v>241</v>
      </c>
      <c r="E106" s="89">
        <f>1/1000*'지출의 부 목별'!F557</f>
        <v>0</v>
      </c>
      <c r="F106" s="89">
        <v>0</v>
      </c>
      <c r="G106" s="89">
        <f t="shared" si="1"/>
        <v>0</v>
      </c>
      <c r="H106" s="42"/>
    </row>
    <row r="107" spans="1:8" s="15" customFormat="1" ht="25.5" customHeight="1">
      <c r="A107" s="84"/>
      <c r="B107" s="22"/>
      <c r="C107" s="22"/>
      <c r="D107" s="123" t="s">
        <v>242</v>
      </c>
      <c r="E107" s="89">
        <f>1/1000*'지출의 부 목별'!F559</f>
        <v>250000</v>
      </c>
      <c r="F107" s="89">
        <v>0</v>
      </c>
      <c r="G107" s="89">
        <f t="shared" si="1"/>
        <v>250000</v>
      </c>
      <c r="H107" s="42"/>
    </row>
    <row r="108" spans="1:8" s="15" customFormat="1" ht="25.5" customHeight="1">
      <c r="A108" s="84"/>
      <c r="B108" s="22"/>
      <c r="C108" s="22"/>
      <c r="D108" s="123" t="s">
        <v>243</v>
      </c>
      <c r="E108" s="89">
        <f>1/1000*'지출의 부 목별'!F562</f>
        <v>0</v>
      </c>
      <c r="F108" s="89">
        <v>0</v>
      </c>
      <c r="G108" s="89">
        <f t="shared" si="1"/>
        <v>0</v>
      </c>
      <c r="H108" s="42"/>
    </row>
    <row r="109" spans="1:8" s="15" customFormat="1" ht="25.5" customHeight="1" thickBot="1">
      <c r="A109" s="86"/>
      <c r="B109" s="108"/>
      <c r="C109" s="108"/>
      <c r="D109" s="110" t="s">
        <v>244</v>
      </c>
      <c r="E109" s="91">
        <f>1/1000*'지출의 부 목별'!F564</f>
        <v>0</v>
      </c>
      <c r="F109" s="91">
        <v>0</v>
      </c>
      <c r="G109" s="91">
        <f t="shared" si="1"/>
        <v>0</v>
      </c>
      <c r="H109" s="21"/>
    </row>
    <row r="110" spans="1:8" s="15" customFormat="1" ht="25.5" customHeight="1">
      <c r="A110" s="84"/>
      <c r="B110" s="22"/>
      <c r="C110" s="8"/>
      <c r="D110" s="126" t="s">
        <v>245</v>
      </c>
      <c r="E110" s="88">
        <f>1/1000*'지출의 부 목별'!F567</f>
        <v>447300</v>
      </c>
      <c r="F110" s="88">
        <v>280490</v>
      </c>
      <c r="G110" s="88">
        <f t="shared" si="1"/>
        <v>166810</v>
      </c>
      <c r="H110" s="26"/>
    </row>
    <row r="111" spans="1:8" s="15" customFormat="1" ht="25.5" customHeight="1">
      <c r="A111" s="84"/>
      <c r="B111" s="22"/>
      <c r="C111" s="22"/>
      <c r="D111" s="123" t="s">
        <v>246</v>
      </c>
      <c r="E111" s="89">
        <f>1/1000*'지출의 부 목별'!F576</f>
        <v>0</v>
      </c>
      <c r="F111" s="89">
        <v>0</v>
      </c>
      <c r="G111" s="89">
        <f t="shared" si="1"/>
        <v>0</v>
      </c>
      <c r="H111" s="42"/>
    </row>
    <row r="112" spans="1:8" s="15" customFormat="1" ht="25.5" customHeight="1">
      <c r="A112" s="84"/>
      <c r="B112" s="22"/>
      <c r="C112" s="22"/>
      <c r="D112" s="123" t="s">
        <v>247</v>
      </c>
      <c r="E112" s="89">
        <f>1/1000*'지출의 부 목별'!F578</f>
        <v>0</v>
      </c>
      <c r="F112" s="89">
        <v>0</v>
      </c>
      <c r="G112" s="89">
        <f t="shared" si="1"/>
        <v>0</v>
      </c>
      <c r="H112" s="42"/>
    </row>
    <row r="113" spans="1:8" s="15" customFormat="1" ht="25.5" customHeight="1">
      <c r="A113" s="84"/>
      <c r="B113" s="22"/>
      <c r="C113" s="22"/>
      <c r="D113" s="124" t="s">
        <v>248</v>
      </c>
      <c r="E113" s="89">
        <f>1/1000*'지출의 부 목별'!F580</f>
        <v>0</v>
      </c>
      <c r="F113" s="89">
        <v>0</v>
      </c>
      <c r="G113" s="89">
        <f t="shared" si="1"/>
        <v>0</v>
      </c>
      <c r="H113" s="42"/>
    </row>
    <row r="114" spans="1:8" s="2" customFormat="1" ht="25.5" customHeight="1">
      <c r="A114" s="84"/>
      <c r="B114" s="451" t="s">
        <v>40</v>
      </c>
      <c r="C114" s="451"/>
      <c r="D114" s="451"/>
      <c r="E114" s="89">
        <f>E115</f>
        <v>270000</v>
      </c>
      <c r="F114" s="89">
        <f>F115</f>
        <v>0</v>
      </c>
      <c r="G114" s="89">
        <f t="shared" si="1"/>
        <v>270000</v>
      </c>
      <c r="H114" s="42"/>
    </row>
    <row r="115" spans="1:8" s="16" customFormat="1" ht="25.5" customHeight="1">
      <c r="A115" s="84"/>
      <c r="B115" s="22"/>
      <c r="C115" s="432" t="s">
        <v>249</v>
      </c>
      <c r="D115" s="433"/>
      <c r="E115" s="90">
        <f>E116+E117+E118</f>
        <v>270000</v>
      </c>
      <c r="F115" s="90">
        <f>F116+F117+F118</f>
        <v>0</v>
      </c>
      <c r="G115" s="89">
        <f t="shared" si="1"/>
        <v>270000</v>
      </c>
      <c r="H115" s="43"/>
    </row>
    <row r="116" spans="1:8" s="16" customFormat="1" ht="25.5" customHeight="1">
      <c r="A116" s="84"/>
      <c r="B116" s="22"/>
      <c r="C116" s="22"/>
      <c r="D116" s="123" t="s">
        <v>250</v>
      </c>
      <c r="E116" s="90">
        <f>1/1000*'지출의 부 목별'!F584</f>
        <v>0</v>
      </c>
      <c r="F116" s="90">
        <v>0</v>
      </c>
      <c r="G116" s="89">
        <f t="shared" si="1"/>
        <v>0</v>
      </c>
      <c r="H116" s="43"/>
    </row>
    <row r="117" spans="1:8" s="16" customFormat="1" ht="25.5" customHeight="1">
      <c r="A117" s="84"/>
      <c r="B117" s="22"/>
      <c r="C117" s="22"/>
      <c r="D117" s="123" t="s">
        <v>251</v>
      </c>
      <c r="E117" s="90">
        <f>1/1000*'지출의 부 목별'!F586</f>
        <v>0</v>
      </c>
      <c r="F117" s="90">
        <v>0</v>
      </c>
      <c r="G117" s="89">
        <f t="shared" si="1"/>
        <v>0</v>
      </c>
      <c r="H117" s="43"/>
    </row>
    <row r="118" spans="1:8" s="16" customFormat="1" ht="25.5" customHeight="1">
      <c r="A118" s="84"/>
      <c r="B118" s="22"/>
      <c r="C118" s="22"/>
      <c r="D118" s="124" t="s">
        <v>252</v>
      </c>
      <c r="E118" s="90">
        <f>1/1000*'지출의 부 목별'!F588</f>
        <v>270000</v>
      </c>
      <c r="F118" s="90">
        <v>0</v>
      </c>
      <c r="G118" s="89">
        <f t="shared" si="1"/>
        <v>270000</v>
      </c>
      <c r="H118" s="43"/>
    </row>
    <row r="119" spans="1:8" s="2" customFormat="1" ht="25.5" customHeight="1">
      <c r="A119" s="84"/>
      <c r="B119" s="451" t="s">
        <v>41</v>
      </c>
      <c r="C119" s="451"/>
      <c r="D119" s="451"/>
      <c r="E119" s="89">
        <f>E120</f>
        <v>400000</v>
      </c>
      <c r="F119" s="89">
        <f>F120</f>
        <v>1000000</v>
      </c>
      <c r="G119" s="89">
        <f t="shared" si="1"/>
        <v>-600000</v>
      </c>
      <c r="H119" s="42"/>
    </row>
    <row r="120" spans="1:8" s="17" customFormat="1" ht="25.5" customHeight="1">
      <c r="A120" s="84"/>
      <c r="B120" s="22"/>
      <c r="C120" s="432" t="s">
        <v>253</v>
      </c>
      <c r="D120" s="433"/>
      <c r="E120" s="89">
        <f>E121+E122+E123+E124+E125+E126</f>
        <v>400000</v>
      </c>
      <c r="F120" s="89">
        <f>F121+F122+F123+F124+F125+F126</f>
        <v>1000000</v>
      </c>
      <c r="G120" s="89">
        <f t="shared" si="1"/>
        <v>-600000</v>
      </c>
      <c r="H120" s="42"/>
    </row>
    <row r="121" spans="1:8" s="17" customFormat="1" ht="25.5" customHeight="1">
      <c r="A121" s="84"/>
      <c r="B121" s="22"/>
      <c r="C121" s="22"/>
      <c r="D121" s="123" t="s">
        <v>254</v>
      </c>
      <c r="E121" s="89">
        <f>1/1000*'지출의 부 목별'!F592</f>
        <v>0</v>
      </c>
      <c r="F121" s="89">
        <v>600000</v>
      </c>
      <c r="G121" s="89">
        <f t="shared" si="1"/>
        <v>-600000</v>
      </c>
      <c r="H121" s="42"/>
    </row>
    <row r="122" spans="1:8" s="17" customFormat="1" ht="25.5" customHeight="1">
      <c r="A122" s="84"/>
      <c r="B122" s="22"/>
      <c r="C122" s="22"/>
      <c r="D122" s="123" t="s">
        <v>255</v>
      </c>
      <c r="E122" s="89">
        <f>1/1000*'지출의 부 목별'!F594</f>
        <v>0</v>
      </c>
      <c r="F122" s="89">
        <v>0</v>
      </c>
      <c r="G122" s="89">
        <f t="shared" si="1"/>
        <v>0</v>
      </c>
      <c r="H122" s="42"/>
    </row>
    <row r="123" spans="1:8" s="17" customFormat="1" ht="25.5" customHeight="1">
      <c r="A123" s="84"/>
      <c r="B123" s="22"/>
      <c r="C123" s="22"/>
      <c r="D123" s="123" t="s">
        <v>256</v>
      </c>
      <c r="E123" s="89">
        <f>1/1000*'지출의 부 목별'!F596</f>
        <v>0</v>
      </c>
      <c r="F123" s="89">
        <v>0</v>
      </c>
      <c r="G123" s="89">
        <f t="shared" si="1"/>
        <v>0</v>
      </c>
      <c r="H123" s="42"/>
    </row>
    <row r="124" spans="1:8" s="17" customFormat="1" ht="25.5" customHeight="1">
      <c r="A124" s="84"/>
      <c r="B124" s="22"/>
      <c r="C124" s="22"/>
      <c r="D124" s="123" t="s">
        <v>257</v>
      </c>
      <c r="E124" s="89">
        <f>1/1000*'지출의 부 목별'!F598</f>
        <v>400000</v>
      </c>
      <c r="F124" s="89">
        <v>400000</v>
      </c>
      <c r="G124" s="89">
        <f t="shared" si="1"/>
        <v>0</v>
      </c>
      <c r="H124" s="42"/>
    </row>
    <row r="125" spans="1:8" s="17" customFormat="1" ht="25.5" customHeight="1">
      <c r="A125" s="84"/>
      <c r="B125" s="22"/>
      <c r="C125" s="22"/>
      <c r="D125" s="123" t="s">
        <v>258</v>
      </c>
      <c r="E125" s="89">
        <f>1/1000*'지출의 부 목별'!F600</f>
        <v>0</v>
      </c>
      <c r="F125" s="89">
        <v>0</v>
      </c>
      <c r="G125" s="89">
        <f t="shared" si="1"/>
        <v>0</v>
      </c>
      <c r="H125" s="42"/>
    </row>
    <row r="126" spans="1:8" s="17" customFormat="1" ht="25.5" customHeight="1" thickBot="1">
      <c r="A126" s="84"/>
      <c r="B126" s="22"/>
      <c r="C126" s="22"/>
      <c r="D126" s="123" t="s">
        <v>259</v>
      </c>
      <c r="E126" s="90">
        <f>1/1000*'지출의 부 목별'!F602</f>
        <v>0</v>
      </c>
      <c r="F126" s="90">
        <v>0</v>
      </c>
      <c r="G126" s="90">
        <f t="shared" si="1"/>
        <v>0</v>
      </c>
      <c r="H126" s="21"/>
    </row>
    <row r="127" spans="1:8" s="2" customFormat="1" ht="25.5" customHeight="1" thickBot="1">
      <c r="A127" s="445" t="s">
        <v>271</v>
      </c>
      <c r="B127" s="446"/>
      <c r="C127" s="446"/>
      <c r="D127" s="446"/>
      <c r="E127" s="87">
        <f>E128+E132</f>
        <v>0</v>
      </c>
      <c r="F127" s="87">
        <f>F128+F132</f>
        <v>0</v>
      </c>
      <c r="G127" s="87">
        <f>E127-F127</f>
        <v>0</v>
      </c>
      <c r="H127" s="29"/>
    </row>
    <row r="128" spans="1:8" s="2" customFormat="1" ht="25.5" customHeight="1">
      <c r="A128" s="84"/>
      <c r="B128" s="458" t="s">
        <v>42</v>
      </c>
      <c r="C128" s="458"/>
      <c r="D128" s="458"/>
      <c r="E128" s="88">
        <f>E129</f>
        <v>0</v>
      </c>
      <c r="F128" s="88">
        <f>F129</f>
        <v>0</v>
      </c>
      <c r="G128" s="88">
        <f t="shared" si="1"/>
        <v>0</v>
      </c>
      <c r="H128" s="26"/>
    </row>
    <row r="129" spans="1:8" s="18" customFormat="1" ht="25.5" customHeight="1">
      <c r="A129" s="84"/>
      <c r="B129" s="22"/>
      <c r="C129" s="432" t="s">
        <v>260</v>
      </c>
      <c r="D129" s="433"/>
      <c r="E129" s="90">
        <f>E130+E131</f>
        <v>0</v>
      </c>
      <c r="F129" s="90">
        <f>F130+F131</f>
        <v>0</v>
      </c>
      <c r="G129" s="89">
        <f t="shared" si="1"/>
        <v>0</v>
      </c>
      <c r="H129" s="43"/>
    </row>
    <row r="130" spans="1:8" s="18" customFormat="1" ht="25.5" customHeight="1">
      <c r="A130" s="84"/>
      <c r="B130" s="22"/>
      <c r="C130" s="22"/>
      <c r="D130" s="126" t="s">
        <v>261</v>
      </c>
      <c r="E130" s="90">
        <f>1/1000*'지출의 부 목별'!F607</f>
        <v>0</v>
      </c>
      <c r="F130" s="90">
        <v>0</v>
      </c>
      <c r="G130" s="89">
        <f t="shared" si="1"/>
        <v>0</v>
      </c>
      <c r="H130" s="43"/>
    </row>
    <row r="131" spans="1:8" s="18" customFormat="1" ht="25.5" customHeight="1">
      <c r="A131" s="84"/>
      <c r="B131" s="22"/>
      <c r="C131" s="22"/>
      <c r="D131" s="123" t="s">
        <v>262</v>
      </c>
      <c r="E131" s="90">
        <f>1/1000*'지출의 부 목별'!F609</f>
        <v>0</v>
      </c>
      <c r="F131" s="90">
        <v>0</v>
      </c>
      <c r="G131" s="89">
        <f t="shared" si="1"/>
        <v>0</v>
      </c>
      <c r="H131" s="43"/>
    </row>
    <row r="132" spans="1:8" s="2" customFormat="1" ht="25.5" customHeight="1">
      <c r="A132" s="84"/>
      <c r="B132" s="451" t="s">
        <v>48</v>
      </c>
      <c r="C132" s="451"/>
      <c r="D132" s="451"/>
      <c r="E132" s="89">
        <f>E133</f>
        <v>0</v>
      </c>
      <c r="F132" s="89">
        <f>F133</f>
        <v>0</v>
      </c>
      <c r="G132" s="90">
        <f t="shared" si="1"/>
        <v>0</v>
      </c>
      <c r="H132" s="42"/>
    </row>
    <row r="133" spans="1:8" s="19" customFormat="1" ht="25.5" customHeight="1">
      <c r="A133" s="84"/>
      <c r="B133" s="22"/>
      <c r="C133" s="432" t="s">
        <v>263</v>
      </c>
      <c r="D133" s="433"/>
      <c r="E133" s="89">
        <f>E134+E135+E136+E137</f>
        <v>0</v>
      </c>
      <c r="F133" s="89">
        <f>F134+F135+F136+F137</f>
        <v>0</v>
      </c>
      <c r="G133" s="90">
        <f t="shared" si="1"/>
        <v>0</v>
      </c>
      <c r="H133" s="42"/>
    </row>
    <row r="134" spans="1:8" s="19" customFormat="1" ht="25.5" customHeight="1">
      <c r="A134" s="84"/>
      <c r="B134" s="22"/>
      <c r="C134" s="22"/>
      <c r="D134" s="123" t="s">
        <v>264</v>
      </c>
      <c r="E134" s="89">
        <f>1/1000*'지출의 부 목별'!F613</f>
        <v>0</v>
      </c>
      <c r="F134" s="89">
        <v>0</v>
      </c>
      <c r="G134" s="90">
        <f t="shared" si="1"/>
        <v>0</v>
      </c>
      <c r="H134" s="42"/>
    </row>
    <row r="135" spans="1:8" s="19" customFormat="1" ht="25.5" customHeight="1">
      <c r="A135" s="84"/>
      <c r="B135" s="22"/>
      <c r="C135" s="22"/>
      <c r="D135" s="123" t="s">
        <v>265</v>
      </c>
      <c r="E135" s="89">
        <f>1/1000*'지출의 부 목별'!F615</f>
        <v>0</v>
      </c>
      <c r="F135" s="89">
        <v>0</v>
      </c>
      <c r="G135" s="90">
        <f t="shared" si="1"/>
        <v>0</v>
      </c>
      <c r="H135" s="42"/>
    </row>
    <row r="136" spans="1:8" s="19" customFormat="1" ht="25.5" customHeight="1" thickBot="1">
      <c r="A136" s="86"/>
      <c r="B136" s="108"/>
      <c r="C136" s="108"/>
      <c r="D136" s="110" t="s">
        <v>266</v>
      </c>
      <c r="E136" s="91">
        <f>1/1000*'지출의 부 목별'!F617</f>
        <v>0</v>
      </c>
      <c r="F136" s="91">
        <v>0</v>
      </c>
      <c r="G136" s="91">
        <f t="shared" si="1"/>
        <v>0</v>
      </c>
      <c r="H136" s="21"/>
    </row>
    <row r="137" spans="1:8" s="19" customFormat="1" ht="25.5" customHeight="1" thickBot="1">
      <c r="A137" s="86"/>
      <c r="B137" s="108"/>
      <c r="C137" s="116"/>
      <c r="D137" s="136" t="s">
        <v>267</v>
      </c>
      <c r="E137" s="137">
        <f>1/1000*'지출의 부 목별'!F619</f>
        <v>0</v>
      </c>
      <c r="F137" s="137">
        <v>0</v>
      </c>
      <c r="G137" s="137">
        <f t="shared" si="1"/>
        <v>0</v>
      </c>
      <c r="H137" s="138"/>
    </row>
    <row r="138" spans="1:8" ht="25.5" customHeight="1" thickBot="1">
      <c r="A138" s="495" t="s">
        <v>43</v>
      </c>
      <c r="B138" s="496"/>
      <c r="C138" s="496"/>
      <c r="D138" s="497"/>
      <c r="E138" s="87">
        <f aca="true" t="shared" si="2" ref="E138:F140">E139</f>
        <v>42550304.098</v>
      </c>
      <c r="F138" s="87">
        <f t="shared" si="2"/>
        <v>36147081</v>
      </c>
      <c r="G138" s="87">
        <f t="shared" si="1"/>
        <v>6403223.097999997</v>
      </c>
      <c r="H138" s="29"/>
    </row>
    <row r="139" spans="1:8" s="20" customFormat="1" ht="25.5" customHeight="1">
      <c r="A139" s="84"/>
      <c r="B139" s="451" t="s">
        <v>61</v>
      </c>
      <c r="C139" s="451"/>
      <c r="D139" s="451"/>
      <c r="E139" s="89">
        <f t="shared" si="2"/>
        <v>42550304.098</v>
      </c>
      <c r="F139" s="89">
        <f t="shared" si="2"/>
        <v>36147081</v>
      </c>
      <c r="G139" s="109">
        <f t="shared" si="1"/>
        <v>6403223.097999997</v>
      </c>
      <c r="H139" s="26"/>
    </row>
    <row r="140" spans="1:8" s="20" customFormat="1" ht="25.5" customHeight="1">
      <c r="A140" s="84"/>
      <c r="B140" s="22"/>
      <c r="C140" s="432" t="s">
        <v>43</v>
      </c>
      <c r="D140" s="433"/>
      <c r="E140" s="90">
        <f t="shared" si="2"/>
        <v>42550304.098</v>
      </c>
      <c r="F140" s="90">
        <f t="shared" si="2"/>
        <v>36147081</v>
      </c>
      <c r="G140" s="90">
        <f t="shared" si="1"/>
        <v>6403223.097999997</v>
      </c>
      <c r="H140" s="43"/>
    </row>
    <row r="141" spans="1:8" s="20" customFormat="1" ht="25.5" customHeight="1" thickBot="1">
      <c r="A141" s="84"/>
      <c r="B141" s="22"/>
      <c r="C141" s="22"/>
      <c r="D141" s="11" t="s">
        <v>43</v>
      </c>
      <c r="E141" s="90">
        <f>1/1000*'지출의 부 목별'!F624</f>
        <v>42550304.098</v>
      </c>
      <c r="F141" s="90">
        <v>36147081</v>
      </c>
      <c r="G141" s="90">
        <f t="shared" si="1"/>
        <v>6403223.097999997</v>
      </c>
      <c r="H141" s="43"/>
    </row>
    <row r="142" spans="1:8" ht="25.5" customHeight="1" thickBot="1">
      <c r="A142" s="493" t="s">
        <v>44</v>
      </c>
      <c r="B142" s="494"/>
      <c r="C142" s="494"/>
      <c r="D142" s="494"/>
      <c r="E142" s="93">
        <f>E6+E97+E127+E138</f>
        <v>147784237.098</v>
      </c>
      <c r="F142" s="93">
        <f>F6+F97+F127+F138</f>
        <v>133450235</v>
      </c>
      <c r="G142" s="93">
        <f t="shared" si="1"/>
        <v>14334002.09799999</v>
      </c>
      <c r="H142" s="31"/>
    </row>
    <row r="143" ht="22.5" customHeight="1"/>
    <row r="144" ht="22.5" customHeight="1">
      <c r="F144" s="61">
        <f>F142-'수입의 부 총괄'!F117</f>
        <v>0</v>
      </c>
    </row>
    <row r="145" ht="22.5" customHeight="1"/>
    <row r="146" ht="22.5" customHeight="1"/>
    <row r="147" ht="22.5" customHeight="1"/>
    <row r="148" ht="22.5" customHeight="1"/>
    <row r="149" ht="22.5" customHeight="1"/>
    <row r="150" ht="22.5" customHeight="1"/>
    <row r="151" ht="22.5" customHeight="1"/>
    <row r="152" ht="22.5" customHeight="1"/>
    <row r="153" ht="22.5" customHeight="1"/>
    <row r="154" ht="22.5" customHeight="1"/>
    <row r="155" ht="22.5" customHeight="1"/>
    <row r="156" ht="22.5" customHeight="1"/>
    <row r="157" ht="22.5" customHeight="1"/>
    <row r="158" ht="22.5" customHeight="1"/>
    <row r="159" ht="22.5" customHeight="1"/>
    <row r="160" ht="22.5" customHeight="1"/>
    <row r="161" ht="22.5" customHeight="1"/>
    <row r="162" ht="22.5" customHeight="1"/>
    <row r="163" ht="22.5" customHeight="1"/>
    <row r="164" ht="22.5" customHeight="1"/>
    <row r="165" ht="22.5" customHeight="1"/>
    <row r="166" ht="22.5" customHeight="1"/>
    <row r="167" ht="22.5" customHeight="1"/>
    <row r="168" ht="22.5" customHeight="1"/>
    <row r="169" ht="22.5" customHeight="1"/>
    <row r="170" ht="22.5" customHeight="1"/>
    <row r="171" ht="22.5" customHeight="1"/>
    <row r="172" ht="22.5" customHeight="1"/>
    <row r="173" ht="22.5" customHeight="1"/>
    <row r="174" ht="22.5" customHeight="1"/>
    <row r="175" ht="22.5" customHeight="1"/>
    <row r="176" ht="22.5" customHeight="1"/>
    <row r="177" ht="22.5" customHeight="1"/>
    <row r="178" ht="22.5" customHeight="1"/>
    <row r="179" ht="22.5" customHeight="1"/>
    <row r="180" ht="22.5" customHeight="1"/>
    <row r="181" ht="22.5" customHeight="1"/>
    <row r="182" ht="22.5" customHeight="1"/>
    <row r="183" ht="22.5" customHeight="1"/>
    <row r="184" ht="22.5" customHeight="1"/>
    <row r="185" ht="22.5" customHeight="1"/>
    <row r="186" ht="22.5" customHeight="1"/>
    <row r="187" ht="22.5" customHeight="1"/>
    <row r="188" ht="22.5" customHeight="1"/>
    <row r="189" ht="22.5" customHeight="1"/>
    <row r="190" ht="22.5" customHeight="1"/>
    <row r="191" ht="22.5" customHeight="1"/>
    <row r="192" ht="22.5" customHeight="1"/>
    <row r="193" ht="22.5" customHeight="1"/>
    <row r="194" ht="22.5" customHeight="1"/>
    <row r="195" ht="22.5" customHeight="1"/>
    <row r="196" ht="22.5" customHeight="1"/>
    <row r="197" ht="22.5" customHeight="1"/>
    <row r="198" ht="22.5" customHeight="1"/>
    <row r="199" ht="22.5" customHeight="1"/>
    <row r="200" ht="22.5" customHeight="1"/>
    <row r="201" ht="22.5" customHeight="1"/>
    <row r="202" ht="22.5" customHeight="1"/>
    <row r="203" ht="22.5" customHeight="1"/>
    <row r="204" ht="22.5" customHeight="1"/>
    <row r="205" ht="22.5" customHeight="1"/>
    <row r="206" ht="22.5" customHeight="1"/>
    <row r="207" ht="22.5" customHeight="1"/>
    <row r="208" ht="22.5" customHeight="1"/>
    <row r="209" ht="22.5" customHeight="1"/>
    <row r="210" ht="22.5" customHeight="1"/>
    <row r="211" ht="22.5" customHeight="1"/>
    <row r="212" ht="22.5" customHeight="1"/>
    <row r="213" ht="22.5" customHeight="1"/>
    <row r="214" ht="22.5" customHeight="1"/>
    <row r="215" ht="22.5" customHeight="1"/>
    <row r="216" ht="22.5" customHeight="1"/>
    <row r="217" ht="22.5" customHeight="1"/>
    <row r="218" ht="22.5" customHeight="1"/>
    <row r="219" ht="22.5" customHeight="1"/>
    <row r="220" ht="22.5" customHeight="1"/>
    <row r="221" ht="22.5" customHeight="1"/>
    <row r="222" ht="22.5" customHeight="1"/>
    <row r="223" ht="22.5" customHeight="1"/>
    <row r="224" ht="22.5" customHeight="1"/>
    <row r="225" ht="22.5" customHeight="1"/>
    <row r="226" ht="22.5" customHeight="1"/>
    <row r="227" ht="22.5" customHeight="1"/>
    <row r="228" ht="22.5" customHeight="1"/>
    <row r="229" ht="22.5" customHeight="1"/>
    <row r="230" ht="22.5" customHeight="1"/>
    <row r="231" ht="22.5" customHeight="1"/>
    <row r="232" ht="22.5" customHeight="1"/>
    <row r="233" ht="22.5" customHeight="1"/>
    <row r="234" ht="22.5" customHeight="1"/>
    <row r="235" ht="22.5" customHeight="1"/>
    <row r="236" ht="22.5" customHeight="1"/>
    <row r="237" ht="22.5" customHeight="1"/>
    <row r="238" ht="22.5" customHeight="1"/>
    <row r="239" ht="22.5" customHeight="1"/>
    <row r="240" ht="22.5" customHeight="1"/>
    <row r="241" ht="22.5" customHeight="1"/>
    <row r="242" ht="22.5" customHeight="1"/>
    <row r="243" ht="22.5" customHeight="1"/>
    <row r="244" ht="22.5" customHeight="1"/>
    <row r="245" ht="22.5" customHeight="1"/>
    <row r="246" ht="22.5" customHeight="1"/>
    <row r="247" ht="22.5" customHeight="1"/>
    <row r="248" ht="22.5" customHeight="1"/>
    <row r="249" ht="22.5" customHeight="1"/>
    <row r="250" ht="22.5" customHeight="1"/>
    <row r="251" ht="22.5" customHeight="1"/>
    <row r="252" ht="22.5" customHeight="1"/>
    <row r="253" ht="22.5" customHeight="1"/>
    <row r="254" ht="22.5" customHeight="1"/>
    <row r="255" ht="22.5" customHeight="1"/>
    <row r="256" ht="22.5" customHeight="1"/>
    <row r="257" ht="22.5" customHeight="1"/>
    <row r="258" ht="22.5" customHeight="1"/>
    <row r="259" ht="22.5" customHeight="1"/>
    <row r="260" ht="22.5" customHeight="1"/>
    <row r="261" ht="22.5" customHeight="1"/>
    <row r="262" ht="22.5" customHeight="1"/>
    <row r="263" ht="22.5" customHeight="1"/>
    <row r="264" ht="22.5" customHeight="1"/>
    <row r="265" ht="22.5" customHeight="1"/>
    <row r="266" ht="22.5" customHeight="1"/>
    <row r="267" ht="22.5" customHeight="1"/>
    <row r="268" ht="22.5" customHeight="1"/>
    <row r="269" ht="22.5" customHeight="1"/>
    <row r="270" ht="22.5" customHeight="1"/>
    <row r="271" ht="22.5" customHeight="1"/>
    <row r="272" ht="22.5" customHeight="1"/>
    <row r="273" ht="22.5" customHeight="1"/>
    <row r="274" ht="22.5" customHeight="1"/>
    <row r="275" ht="22.5" customHeight="1"/>
    <row r="276" ht="22.5" customHeight="1"/>
    <row r="277" ht="22.5" customHeight="1"/>
    <row r="278" ht="22.5" customHeight="1"/>
    <row r="279" ht="22.5" customHeight="1"/>
    <row r="280" ht="22.5" customHeight="1"/>
    <row r="281" ht="22.5" customHeight="1"/>
    <row r="282" ht="22.5" customHeight="1"/>
    <row r="283" ht="22.5" customHeight="1"/>
    <row r="284" ht="22.5" customHeight="1"/>
    <row r="285" ht="22.5" customHeight="1"/>
    <row r="286" ht="22.5" customHeight="1"/>
    <row r="287" ht="22.5" customHeight="1"/>
    <row r="288" ht="22.5" customHeight="1"/>
    <row r="289" ht="22.5" customHeight="1"/>
    <row r="290" ht="22.5" customHeight="1"/>
    <row r="291" ht="22.5" customHeight="1"/>
    <row r="292" ht="22.5" customHeight="1"/>
    <row r="293" ht="22.5" customHeight="1"/>
    <row r="294" ht="22.5" customHeight="1"/>
    <row r="295" ht="22.5" customHeight="1"/>
    <row r="296" ht="22.5" customHeight="1"/>
    <row r="297" ht="22.5" customHeight="1"/>
    <row r="298" ht="22.5" customHeight="1"/>
    <row r="299" ht="22.5" customHeight="1"/>
    <row r="300" ht="22.5" customHeight="1"/>
    <row r="301" ht="22.5" customHeight="1"/>
    <row r="302" ht="22.5" customHeight="1"/>
    <row r="303" ht="22.5" customHeight="1"/>
    <row r="304" ht="22.5" customHeight="1"/>
    <row r="305" ht="22.5" customHeight="1"/>
    <row r="306" ht="22.5" customHeight="1"/>
    <row r="307" ht="22.5" customHeight="1"/>
    <row r="308" ht="22.5" customHeight="1"/>
    <row r="309" ht="22.5" customHeight="1"/>
    <row r="310" ht="22.5" customHeight="1"/>
    <row r="311" ht="22.5" customHeight="1"/>
    <row r="312" ht="22.5" customHeight="1"/>
    <row r="313" ht="22.5" customHeight="1"/>
    <row r="314" ht="22.5" customHeight="1"/>
    <row r="315" ht="22.5" customHeight="1"/>
    <row r="316" ht="22.5" customHeight="1"/>
    <row r="317" ht="22.5" customHeight="1"/>
    <row r="318" ht="22.5" customHeight="1"/>
    <row r="319" ht="22.5" customHeight="1"/>
    <row r="320" ht="22.5" customHeight="1"/>
    <row r="321" ht="22.5" customHeight="1"/>
    <row r="322" ht="22.5" customHeight="1"/>
    <row r="323" ht="22.5" customHeight="1"/>
    <row r="324" ht="22.5" customHeight="1"/>
    <row r="325" ht="22.5" customHeight="1"/>
    <row r="326" ht="22.5" customHeight="1"/>
    <row r="327" ht="22.5" customHeight="1"/>
    <row r="328" ht="22.5" customHeight="1"/>
    <row r="329" ht="22.5" customHeight="1"/>
    <row r="330" ht="22.5" customHeight="1"/>
    <row r="331" ht="22.5" customHeight="1"/>
    <row r="332" ht="22.5" customHeight="1"/>
    <row r="333" ht="22.5" customHeight="1"/>
    <row r="334" ht="22.5" customHeight="1"/>
    <row r="335" ht="22.5" customHeight="1"/>
    <row r="336" ht="22.5" customHeight="1"/>
    <row r="337" ht="22.5" customHeight="1"/>
    <row r="338" ht="22.5" customHeight="1"/>
    <row r="339" ht="22.5" customHeight="1"/>
    <row r="340" ht="22.5" customHeight="1"/>
    <row r="341" ht="22.5" customHeight="1"/>
    <row r="342" ht="22.5" customHeight="1"/>
    <row r="343" ht="22.5" customHeight="1"/>
    <row r="344" ht="22.5" customHeight="1"/>
    <row r="345" ht="22.5" customHeight="1"/>
    <row r="346" ht="22.5" customHeight="1"/>
    <row r="347" ht="22.5" customHeight="1"/>
    <row r="348" ht="22.5" customHeight="1"/>
    <row r="349" ht="22.5" customHeight="1"/>
    <row r="350" ht="22.5" customHeight="1"/>
    <row r="351" ht="22.5" customHeight="1"/>
    <row r="352" ht="22.5" customHeight="1"/>
    <row r="353" ht="22.5" customHeight="1"/>
    <row r="354" ht="22.5" customHeight="1"/>
    <row r="355" ht="22.5" customHeight="1"/>
    <row r="356" ht="22.5" customHeight="1"/>
    <row r="357" ht="22.5" customHeight="1"/>
    <row r="358" ht="22.5" customHeight="1"/>
    <row r="359" ht="22.5" customHeight="1"/>
    <row r="360" ht="22.5" customHeight="1"/>
    <row r="361" ht="22.5" customHeight="1"/>
    <row r="362" ht="22.5" customHeight="1"/>
    <row r="363" ht="22.5" customHeight="1"/>
    <row r="364" ht="22.5" customHeight="1"/>
    <row r="365" ht="22.5" customHeight="1"/>
    <row r="366" ht="22.5" customHeight="1"/>
    <row r="367" ht="22.5" customHeight="1"/>
    <row r="368" ht="22.5" customHeight="1"/>
    <row r="369" ht="22.5" customHeight="1"/>
    <row r="370" ht="22.5" customHeight="1"/>
    <row r="371" ht="22.5" customHeight="1"/>
    <row r="372" ht="22.5" customHeight="1"/>
    <row r="373" ht="22.5" customHeight="1"/>
    <row r="374" ht="22.5" customHeight="1"/>
    <row r="375" ht="22.5" customHeight="1"/>
    <row r="376" ht="22.5" customHeight="1"/>
    <row r="377" ht="22.5" customHeight="1"/>
    <row r="378" ht="22.5" customHeight="1"/>
    <row r="379" ht="22.5" customHeight="1"/>
    <row r="380" ht="22.5" customHeight="1"/>
    <row r="381" ht="22.5" customHeight="1"/>
    <row r="382" ht="22.5" customHeight="1"/>
    <row r="383" ht="22.5" customHeight="1"/>
    <row r="384" ht="22.5" customHeight="1"/>
    <row r="385" ht="22.5" customHeight="1"/>
    <row r="386" ht="22.5" customHeight="1"/>
    <row r="387" ht="22.5" customHeight="1"/>
    <row r="388" ht="22.5" customHeight="1"/>
    <row r="389" ht="22.5" customHeight="1"/>
    <row r="390" ht="22.5" customHeight="1"/>
    <row r="391" ht="22.5" customHeight="1"/>
    <row r="392" ht="22.5" customHeight="1"/>
    <row r="393" ht="22.5" customHeight="1"/>
    <row r="394" ht="22.5" customHeight="1"/>
    <row r="395" ht="22.5" customHeight="1"/>
    <row r="396" ht="22.5" customHeight="1"/>
    <row r="397" ht="22.5" customHeight="1"/>
    <row r="398" ht="22.5" customHeight="1"/>
    <row r="399" ht="22.5" customHeight="1"/>
    <row r="400" ht="22.5" customHeight="1"/>
    <row r="401" ht="22.5" customHeight="1"/>
    <row r="402" ht="22.5" customHeight="1"/>
    <row r="403" ht="22.5" customHeight="1"/>
    <row r="404" ht="22.5" customHeight="1"/>
    <row r="405" ht="22.5" customHeight="1"/>
    <row r="406" ht="22.5" customHeight="1"/>
    <row r="407" ht="22.5" customHeight="1"/>
    <row r="408" ht="22.5" customHeight="1"/>
    <row r="409" ht="22.5" customHeight="1"/>
    <row r="410" ht="22.5" customHeight="1"/>
    <row r="411" ht="22.5" customHeight="1"/>
    <row r="412" ht="22.5" customHeight="1"/>
    <row r="413" ht="22.5" customHeight="1"/>
    <row r="414" ht="22.5" customHeight="1"/>
    <row r="415" ht="22.5" customHeight="1"/>
    <row r="416" ht="22.5" customHeight="1"/>
    <row r="417" ht="22.5" customHeight="1"/>
    <row r="418" ht="22.5" customHeight="1"/>
    <row r="419" ht="22.5" customHeight="1"/>
    <row r="420" ht="22.5" customHeight="1"/>
    <row r="421" ht="22.5" customHeight="1"/>
    <row r="422" ht="22.5" customHeight="1"/>
    <row r="423" ht="22.5" customHeight="1"/>
    <row r="424" ht="22.5" customHeight="1"/>
    <row r="425" ht="22.5" customHeight="1"/>
    <row r="426" ht="22.5" customHeight="1"/>
    <row r="427" ht="22.5" customHeight="1"/>
    <row r="428" ht="22.5" customHeight="1"/>
    <row r="429" ht="22.5" customHeight="1"/>
    <row r="430" ht="22.5" customHeight="1"/>
    <row r="431" ht="22.5" customHeight="1"/>
    <row r="432" ht="22.5" customHeight="1"/>
    <row r="433" ht="22.5" customHeight="1"/>
    <row r="434" ht="22.5" customHeight="1"/>
    <row r="435" ht="22.5" customHeight="1"/>
    <row r="436" ht="22.5" customHeight="1"/>
    <row r="437" ht="22.5" customHeight="1"/>
    <row r="438" ht="22.5" customHeight="1"/>
    <row r="439" ht="22.5" customHeight="1"/>
    <row r="440" ht="22.5" customHeight="1"/>
    <row r="441" ht="22.5" customHeight="1"/>
    <row r="442" ht="22.5" customHeight="1"/>
    <row r="443" ht="22.5" customHeight="1"/>
    <row r="444" ht="22.5" customHeight="1"/>
    <row r="445" ht="22.5" customHeight="1"/>
    <row r="446" ht="22.5" customHeight="1"/>
    <row r="447" ht="22.5" customHeight="1"/>
    <row r="448" ht="22.5" customHeight="1"/>
    <row r="449" ht="22.5" customHeight="1"/>
    <row r="450" ht="22.5" customHeight="1"/>
    <row r="451" ht="22.5" customHeight="1"/>
    <row r="452" ht="22.5" customHeight="1"/>
    <row r="453" ht="22.5" customHeight="1"/>
    <row r="454" ht="22.5" customHeight="1"/>
    <row r="455" ht="22.5" customHeight="1"/>
    <row r="456" ht="22.5" customHeight="1"/>
    <row r="457" ht="22.5" customHeight="1"/>
    <row r="458" ht="22.5" customHeight="1"/>
    <row r="459" ht="22.5" customHeight="1"/>
    <row r="460" ht="22.5" customHeight="1"/>
    <row r="461" ht="22.5" customHeight="1"/>
    <row r="462" ht="22.5" customHeight="1"/>
    <row r="463" ht="22.5" customHeight="1"/>
    <row r="464" ht="22.5" customHeight="1"/>
    <row r="465" ht="22.5" customHeight="1"/>
    <row r="466" ht="22.5" customHeight="1"/>
    <row r="467" ht="22.5" customHeight="1"/>
    <row r="468" ht="22.5" customHeight="1"/>
    <row r="469" ht="22.5" customHeight="1"/>
    <row r="470" ht="22.5" customHeight="1"/>
    <row r="471" ht="22.5" customHeight="1"/>
    <row r="472" ht="22.5" customHeight="1"/>
    <row r="473" ht="22.5" customHeight="1"/>
    <row r="474" ht="22.5" customHeight="1"/>
    <row r="475" ht="22.5" customHeight="1"/>
    <row r="476" ht="22.5" customHeight="1"/>
    <row r="477" ht="22.5" customHeight="1"/>
    <row r="478" ht="22.5" customHeight="1"/>
    <row r="479" ht="22.5" customHeight="1"/>
    <row r="480" ht="22.5" customHeight="1"/>
    <row r="481" ht="22.5" customHeight="1"/>
    <row r="482" ht="22.5" customHeight="1"/>
    <row r="483" ht="22.5" customHeight="1"/>
    <row r="484" ht="22.5" customHeight="1"/>
    <row r="485" ht="22.5" customHeight="1"/>
    <row r="486" ht="22.5" customHeight="1"/>
    <row r="487" ht="22.5" customHeight="1"/>
    <row r="488" ht="22.5" customHeight="1"/>
    <row r="489" ht="22.5" customHeight="1"/>
    <row r="490" ht="22.5" customHeight="1"/>
    <row r="491" ht="22.5" customHeight="1"/>
    <row r="492" ht="22.5" customHeight="1"/>
    <row r="493" ht="22.5" customHeight="1"/>
    <row r="494" ht="22.5" customHeight="1"/>
    <row r="495" ht="22.5" customHeight="1"/>
    <row r="496" ht="22.5" customHeight="1"/>
    <row r="497" ht="22.5" customHeight="1"/>
    <row r="498" ht="22.5" customHeight="1"/>
    <row r="499" ht="22.5" customHeight="1"/>
    <row r="500" ht="22.5" customHeight="1"/>
    <row r="501" ht="22.5" customHeight="1"/>
    <row r="502" ht="22.5" customHeight="1"/>
    <row r="503" ht="22.5" customHeight="1"/>
    <row r="504" ht="22.5" customHeight="1"/>
    <row r="505" ht="22.5" customHeight="1"/>
    <row r="506" ht="22.5" customHeight="1"/>
    <row r="507" ht="22.5" customHeight="1"/>
    <row r="508" ht="22.5" customHeight="1"/>
    <row r="509" ht="22.5" customHeight="1"/>
    <row r="510" ht="22.5" customHeight="1"/>
    <row r="511" ht="22.5" customHeight="1"/>
    <row r="512" ht="22.5" customHeight="1"/>
    <row r="513" ht="22.5" customHeight="1"/>
    <row r="514" ht="22.5" customHeight="1"/>
    <row r="515" ht="22.5" customHeight="1"/>
    <row r="516" ht="22.5" customHeight="1"/>
    <row r="517" ht="22.5" customHeight="1"/>
    <row r="518" ht="22.5" customHeight="1"/>
    <row r="519" ht="22.5" customHeight="1"/>
    <row r="520" ht="22.5" customHeight="1"/>
    <row r="521" ht="22.5" customHeight="1"/>
    <row r="522" ht="22.5" customHeight="1"/>
    <row r="523" ht="22.5" customHeight="1"/>
    <row r="524" ht="22.5" customHeight="1"/>
    <row r="525" ht="22.5" customHeight="1"/>
    <row r="526" ht="22.5" customHeight="1"/>
    <row r="527" ht="22.5" customHeight="1"/>
    <row r="528" ht="22.5" customHeight="1"/>
    <row r="529" ht="22.5" customHeight="1"/>
    <row r="530" ht="22.5" customHeight="1"/>
    <row r="531" ht="22.5" customHeight="1"/>
    <row r="532" ht="22.5" customHeight="1"/>
    <row r="533" ht="22.5" customHeight="1"/>
    <row r="534" ht="22.5" customHeight="1"/>
    <row r="535" ht="22.5" customHeight="1"/>
    <row r="536" ht="22.5" customHeight="1"/>
    <row r="537" ht="22.5" customHeight="1"/>
    <row r="538" ht="22.5" customHeight="1"/>
    <row r="539" ht="22.5" customHeight="1"/>
    <row r="540" ht="22.5" customHeight="1"/>
    <row r="541" ht="22.5" customHeight="1"/>
    <row r="542" ht="22.5" customHeight="1"/>
    <row r="543" ht="22.5" customHeight="1"/>
    <row r="544" ht="22.5" customHeight="1"/>
    <row r="545" ht="22.5" customHeight="1"/>
    <row r="546" ht="22.5" customHeight="1"/>
    <row r="547" ht="22.5" customHeight="1"/>
    <row r="548" ht="22.5" customHeight="1"/>
    <row r="549" ht="22.5" customHeight="1"/>
    <row r="550" ht="22.5" customHeight="1"/>
    <row r="551" ht="22.5" customHeight="1"/>
    <row r="552" ht="22.5" customHeight="1"/>
    <row r="553" ht="22.5" customHeight="1"/>
    <row r="554" ht="22.5" customHeight="1"/>
    <row r="555" ht="22.5" customHeight="1"/>
    <row r="556" ht="22.5" customHeight="1"/>
    <row r="557" ht="22.5" customHeight="1"/>
    <row r="558" ht="22.5" customHeight="1"/>
    <row r="559" ht="22.5" customHeight="1"/>
    <row r="560" ht="22.5" customHeight="1"/>
    <row r="561" ht="22.5" customHeight="1"/>
    <row r="562" ht="22.5" customHeight="1"/>
    <row r="563" ht="22.5" customHeight="1"/>
    <row r="564" ht="22.5" customHeight="1"/>
    <row r="565" ht="22.5" customHeight="1"/>
    <row r="566" ht="22.5" customHeight="1"/>
    <row r="567" ht="22.5" customHeight="1"/>
    <row r="568" ht="22.5" customHeight="1"/>
    <row r="569" ht="22.5" customHeight="1"/>
    <row r="570" ht="22.5" customHeight="1"/>
    <row r="571" ht="22.5" customHeight="1"/>
    <row r="572" ht="22.5" customHeight="1"/>
    <row r="573" ht="22.5" customHeight="1"/>
    <row r="574" ht="22.5" customHeight="1"/>
    <row r="575" ht="22.5" customHeight="1"/>
    <row r="576" ht="22.5" customHeight="1"/>
    <row r="577" ht="22.5" customHeight="1"/>
    <row r="578" ht="22.5" customHeight="1"/>
    <row r="579" ht="22.5" customHeight="1"/>
    <row r="580" ht="22.5" customHeight="1"/>
    <row r="581" ht="22.5" customHeight="1"/>
    <row r="582" ht="22.5" customHeight="1"/>
    <row r="583" ht="22.5" customHeight="1"/>
    <row r="584" ht="22.5" customHeight="1"/>
    <row r="585" ht="22.5" customHeight="1"/>
    <row r="586" ht="22.5" customHeight="1"/>
    <row r="587" ht="22.5" customHeight="1"/>
    <row r="588" ht="22.5" customHeight="1"/>
    <row r="589" ht="22.5" customHeight="1"/>
    <row r="590" ht="22.5" customHeight="1"/>
    <row r="591" ht="22.5" customHeight="1"/>
    <row r="592" ht="22.5" customHeight="1"/>
    <row r="593" ht="22.5" customHeight="1"/>
    <row r="594" ht="22.5" customHeight="1"/>
    <row r="595" ht="22.5" customHeight="1"/>
    <row r="596" ht="22.5" customHeight="1"/>
    <row r="597" ht="22.5" customHeight="1"/>
    <row r="598" ht="22.5" customHeight="1"/>
    <row r="599" ht="22.5" customHeight="1"/>
    <row r="600" ht="22.5" customHeight="1"/>
    <row r="601" ht="22.5" customHeight="1">
      <c r="F601" s="52">
        <v>33572165562</v>
      </c>
    </row>
    <row r="602" ht="22.5" customHeight="1"/>
  </sheetData>
  <sheetProtection/>
  <mergeCells count="51">
    <mergeCell ref="B139:D139"/>
    <mergeCell ref="C99:D99"/>
    <mergeCell ref="C105:D105"/>
    <mergeCell ref="C115:D115"/>
    <mergeCell ref="C30:D30"/>
    <mergeCell ref="B128:D128"/>
    <mergeCell ref="B104:D104"/>
    <mergeCell ref="B114:D114"/>
    <mergeCell ref="C65:D65"/>
    <mergeCell ref="B68:D68"/>
    <mergeCell ref="B29:D29"/>
    <mergeCell ref="B132:D132"/>
    <mergeCell ref="B7:D7"/>
    <mergeCell ref="C8:D8"/>
    <mergeCell ref="C16:D16"/>
    <mergeCell ref="C22:D22"/>
    <mergeCell ref="C25:D25"/>
    <mergeCell ref="C27:D27"/>
    <mergeCell ref="C62:D62"/>
    <mergeCell ref="B64:D64"/>
    <mergeCell ref="A6:D6"/>
    <mergeCell ref="A1:H1"/>
    <mergeCell ref="A2:H2"/>
    <mergeCell ref="A4:D4"/>
    <mergeCell ref="E4:E5"/>
    <mergeCell ref="H4:H5"/>
    <mergeCell ref="F4:F5"/>
    <mergeCell ref="G4:G5"/>
    <mergeCell ref="A142:D142"/>
    <mergeCell ref="C47:D47"/>
    <mergeCell ref="A138:D138"/>
    <mergeCell ref="B119:D119"/>
    <mergeCell ref="A127:D127"/>
    <mergeCell ref="A97:D97"/>
    <mergeCell ref="C120:D120"/>
    <mergeCell ref="C133:D133"/>
    <mergeCell ref="C129:D129"/>
    <mergeCell ref="C140:D140"/>
    <mergeCell ref="C38:D38"/>
    <mergeCell ref="C44:D44"/>
    <mergeCell ref="B46:D46"/>
    <mergeCell ref="C59:D59"/>
    <mergeCell ref="C94:D94"/>
    <mergeCell ref="C50:D50"/>
    <mergeCell ref="B98:D98"/>
    <mergeCell ref="C69:D69"/>
    <mergeCell ref="B72:D72"/>
    <mergeCell ref="C73:D73"/>
    <mergeCell ref="B74:D74"/>
    <mergeCell ref="C75:D75"/>
    <mergeCell ref="C84:D84"/>
  </mergeCells>
  <printOptions/>
  <pageMargins left="0.3937007874015748" right="0.3937007874015748" top="0.7480314960629921" bottom="0.7480314960629921" header="0.31496062992125984" footer="0.31496062992125984"/>
  <pageSetup firstPageNumber="20" useFirstPageNumber="1" fitToHeight="30" fitToWidth="1" horizontalDpi="600" verticalDpi="600" orientation="landscape" paperSize="9" scale="64" r:id="rId1"/>
  <headerFooter>
    <oddFooter>&amp;L강원대학교산학협력단&amp;C&amp;16- &amp;P &amp; -</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P9"/>
  <sheetViews>
    <sheetView view="pageBreakPreview" zoomScaleSheetLayoutView="100" zoomScalePageLayoutView="0" workbookViewId="0" topLeftCell="A1">
      <selection activeCell="N5" sqref="N5"/>
    </sheetView>
  </sheetViews>
  <sheetFormatPr defaultColWidth="9.140625" defaultRowHeight="15"/>
  <cols>
    <col min="1" max="16384" width="9.00390625" style="37" customWidth="1"/>
  </cols>
  <sheetData>
    <row r="1" spans="1:16" ht="33" customHeight="1">
      <c r="A1" s="425"/>
      <c r="B1" s="425"/>
      <c r="C1" s="425"/>
      <c r="D1" s="425"/>
      <c r="E1" s="63"/>
      <c r="F1" s="63"/>
      <c r="G1" s="63"/>
      <c r="H1" s="63"/>
      <c r="I1" s="63"/>
      <c r="J1" s="63"/>
      <c r="K1" s="63"/>
      <c r="L1" s="63"/>
      <c r="M1" s="63"/>
      <c r="N1" s="63"/>
      <c r="O1" s="63"/>
      <c r="P1" s="63"/>
    </row>
    <row r="2" spans="1:16" ht="33" customHeight="1">
      <c r="A2" s="63"/>
      <c r="B2" s="63"/>
      <c r="C2" s="63"/>
      <c r="D2" s="63"/>
      <c r="E2" s="63"/>
      <c r="F2" s="63"/>
      <c r="G2" s="63"/>
      <c r="H2" s="63"/>
      <c r="I2" s="63"/>
      <c r="J2" s="63"/>
      <c r="K2" s="63"/>
      <c r="L2" s="63"/>
      <c r="M2" s="63"/>
      <c r="N2" s="63"/>
      <c r="O2" s="63"/>
      <c r="P2" s="63"/>
    </row>
    <row r="3" spans="1:16" ht="33" customHeight="1">
      <c r="A3" s="63"/>
      <c r="B3" s="63"/>
      <c r="C3" s="63"/>
      <c r="D3" s="63"/>
      <c r="E3" s="63"/>
      <c r="F3" s="63"/>
      <c r="G3" s="63"/>
      <c r="H3" s="63"/>
      <c r="I3" s="63"/>
      <c r="J3" s="63"/>
      <c r="K3" s="63"/>
      <c r="L3" s="63"/>
      <c r="M3" s="63"/>
      <c r="N3" s="63"/>
      <c r="O3" s="63"/>
      <c r="P3" s="63"/>
    </row>
    <row r="4" spans="1:16" ht="93" customHeight="1">
      <c r="A4" s="430" t="s">
        <v>348</v>
      </c>
      <c r="B4" s="430"/>
      <c r="C4" s="430"/>
      <c r="D4" s="430"/>
      <c r="E4" s="430"/>
      <c r="F4" s="430"/>
      <c r="G4" s="430"/>
      <c r="H4" s="430"/>
      <c r="I4" s="430"/>
      <c r="J4" s="430"/>
      <c r="K4" s="430"/>
      <c r="L4" s="430"/>
      <c r="M4" s="430"/>
      <c r="N4" s="430"/>
      <c r="O4" s="430"/>
      <c r="P4" s="430"/>
    </row>
    <row r="5" spans="1:16" ht="71.25" customHeight="1">
      <c r="A5" s="69"/>
      <c r="B5" s="69"/>
      <c r="C5" s="69"/>
      <c r="D5" s="69"/>
      <c r="E5" s="69"/>
      <c r="F5" s="69"/>
      <c r="G5" s="69"/>
      <c r="H5" s="69"/>
      <c r="I5" s="69"/>
      <c r="J5" s="69"/>
      <c r="K5" s="69"/>
      <c r="L5" s="69"/>
      <c r="M5" s="69"/>
      <c r="N5" s="69"/>
      <c r="O5" s="69"/>
      <c r="P5" s="69"/>
    </row>
    <row r="6" spans="1:16" ht="71.25" customHeight="1">
      <c r="A6" s="69"/>
      <c r="B6" s="69"/>
      <c r="C6" s="69"/>
      <c r="D6" s="69"/>
      <c r="E6" s="69"/>
      <c r="F6" s="69"/>
      <c r="G6" s="69"/>
      <c r="H6" s="69"/>
      <c r="I6" s="69"/>
      <c r="J6" s="69"/>
      <c r="K6" s="69"/>
      <c r="L6" s="69"/>
      <c r="M6" s="69"/>
      <c r="N6" s="69"/>
      <c r="O6" s="69"/>
      <c r="P6" s="69"/>
    </row>
    <row r="7" spans="1:16" ht="71.25" customHeight="1">
      <c r="A7" s="69"/>
      <c r="B7" s="69"/>
      <c r="C7" s="69"/>
      <c r="D7" s="69"/>
      <c r="E7" s="69"/>
      <c r="F7" s="69"/>
      <c r="G7" s="69"/>
      <c r="H7" s="69"/>
      <c r="I7" s="69"/>
      <c r="J7" s="69"/>
      <c r="K7" s="69"/>
      <c r="L7" s="69"/>
      <c r="M7" s="69"/>
      <c r="N7" s="69"/>
      <c r="O7" s="69"/>
      <c r="P7" s="69"/>
    </row>
    <row r="8" spans="1:16" ht="55.5" customHeight="1">
      <c r="A8" s="431" t="s">
        <v>67</v>
      </c>
      <c r="B8" s="431"/>
      <c r="C8" s="431"/>
      <c r="D8" s="431"/>
      <c r="E8" s="431"/>
      <c r="F8" s="431"/>
      <c r="G8" s="431"/>
      <c r="H8" s="431"/>
      <c r="I8" s="431"/>
      <c r="J8" s="431"/>
      <c r="K8" s="431"/>
      <c r="L8" s="431"/>
      <c r="M8" s="431"/>
      <c r="N8" s="431"/>
      <c r="O8" s="431"/>
      <c r="P8" s="431"/>
    </row>
    <row r="9" spans="1:16" ht="55.5" customHeight="1">
      <c r="A9" s="428"/>
      <c r="B9" s="428"/>
      <c r="C9" s="428"/>
      <c r="D9" s="428"/>
      <c r="E9" s="428"/>
      <c r="F9" s="428"/>
      <c r="G9" s="428"/>
      <c r="H9" s="428"/>
      <c r="I9" s="428"/>
      <c r="J9" s="428"/>
      <c r="K9" s="428"/>
      <c r="L9" s="428"/>
      <c r="M9" s="428"/>
      <c r="N9" s="428"/>
      <c r="O9" s="428"/>
      <c r="P9" s="428"/>
    </row>
  </sheetData>
  <sheetProtection/>
  <mergeCells count="4">
    <mergeCell ref="A1:D1"/>
    <mergeCell ref="A4:P4"/>
    <mergeCell ref="A8:P8"/>
    <mergeCell ref="A9:P9"/>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8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c:creator>
  <cp:keywords/>
  <dc:description/>
  <cp:lastModifiedBy>***</cp:lastModifiedBy>
  <cp:lastPrinted>2013-12-27T05:56:09Z</cp:lastPrinted>
  <dcterms:created xsi:type="dcterms:W3CDTF">2012-10-15T08:31:20Z</dcterms:created>
  <dcterms:modified xsi:type="dcterms:W3CDTF">2013-12-27T05:58:34Z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