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21" yWindow="195" windowWidth="15480" windowHeight="11640" tabRatio="901" activeTab="0"/>
  </bookViews>
  <sheets>
    <sheet name="표지" sheetId="1" r:id="rId1"/>
    <sheet name="예산총칙" sheetId="2" r:id="rId2"/>
    <sheet name="간지(수입의부)" sheetId="3" r:id="rId3"/>
    <sheet name="2012 수입의 부 총괄" sheetId="4" r:id="rId4"/>
    <sheet name="간지(지출의부)" sheetId="5" r:id="rId5"/>
    <sheet name="2012 지출의 부 총괄" sheetId="6" r:id="rId6"/>
    <sheet name="간지(수입목별)" sheetId="7" r:id="rId7"/>
    <sheet name="2012 수입의 부 목별" sheetId="8" r:id="rId8"/>
    <sheet name="간지(지출목별)" sheetId="9" r:id="rId9"/>
    <sheet name="2012 지출의 부 목별" sheetId="10" r:id="rId10"/>
    <sheet name="전기말추정미수금명세서" sheetId="11" r:id="rId11"/>
  </sheets>
  <definedNames>
    <definedName name="_xlnm.Print_Area" localSheetId="7">'2012 수입의 부 목별'!$A$1:$F$203</definedName>
    <definedName name="_xlnm.Print_Area" localSheetId="3">'2012 수입의 부 총괄'!$A$1:$G$97</definedName>
    <definedName name="_xlnm.Print_Area" localSheetId="9">'2012 지출의 부 목별'!$A$1:$F$478</definedName>
    <definedName name="_xlnm.Print_Area" localSheetId="5">'2012 지출의 부 총괄'!$A$1:$G$115</definedName>
    <definedName name="_xlnm.Print_Area" localSheetId="10">'전기말추정미수금명세서'!$A$1:$D$13</definedName>
    <definedName name="_xlnm.Print_Titles" localSheetId="7">'2012 수입의 부 목별'!$5:$6</definedName>
    <definedName name="_xlnm.Print_Titles" localSheetId="3">'2012 수입의 부 총괄'!$5:$6</definedName>
    <definedName name="_xlnm.Print_Titles" localSheetId="9">'2012 지출의 부 목별'!$5:$6</definedName>
    <definedName name="_xlnm.Print_Titles" localSheetId="5">'2012 지출의 부 총괄'!$5:$6</definedName>
  </definedNames>
  <calcPr fullCalcOnLoad="1"/>
</workbook>
</file>

<file path=xl/sharedStrings.xml><?xml version="1.0" encoding="utf-8"?>
<sst xmlns="http://schemas.openxmlformats.org/spreadsheetml/2006/main" count="1166" uniqueCount="790">
  <si>
    <t>지출의 부 자금예산서</t>
  </si>
  <si>
    <t>인건비</t>
  </si>
  <si>
    <t>연구제경비</t>
  </si>
  <si>
    <t>지적재산권 운영.이전비</t>
  </si>
  <si>
    <t>교육훈련비</t>
  </si>
  <si>
    <t>업무추진비</t>
  </si>
  <si>
    <t>산학협력연구수익</t>
  </si>
  <si>
    <t>(1) 수   입</t>
  </si>
  <si>
    <t>(단위 : 천원)</t>
  </si>
  <si>
    <t>과     목</t>
  </si>
  <si>
    <t xml:space="preserve">항 </t>
  </si>
  <si>
    <t>산학협력수익</t>
  </si>
  <si>
    <t>산학협력연구수익</t>
  </si>
  <si>
    <t>전입금수익</t>
  </si>
  <si>
    <t>학교회계전입금</t>
  </si>
  <si>
    <t>기타전입금</t>
  </si>
  <si>
    <t>기부금수익</t>
  </si>
  <si>
    <t>지정기부금</t>
  </si>
  <si>
    <t>운영외수익</t>
  </si>
  <si>
    <t>이자수익</t>
  </si>
  <si>
    <t>기타운영외수익</t>
  </si>
  <si>
    <t>(1) 수   입</t>
  </si>
  <si>
    <t xml:space="preserve"> </t>
  </si>
  <si>
    <t>(단위 : 원)</t>
  </si>
  <si>
    <t>과   목</t>
  </si>
  <si>
    <t>증감액</t>
  </si>
  <si>
    <t>비고</t>
  </si>
  <si>
    <t>관</t>
  </si>
  <si>
    <t>목</t>
  </si>
  <si>
    <t>전입및기부금수익</t>
  </si>
  <si>
    <t>운영외수익</t>
  </si>
  <si>
    <t>기초의 자금</t>
  </si>
  <si>
    <t>자본 및 부채수입 합계</t>
  </si>
  <si>
    <t>자금수입예산총계</t>
  </si>
  <si>
    <t>산  출  내  역</t>
  </si>
  <si>
    <t>산학협력연구비</t>
  </si>
  <si>
    <t>지적재산권 운영.이전비</t>
  </si>
  <si>
    <t>연구비</t>
  </si>
  <si>
    <t>인건비</t>
  </si>
  <si>
    <t>교육운영비</t>
  </si>
  <si>
    <t>인건비</t>
  </si>
  <si>
    <t>교육과정개발비</t>
  </si>
  <si>
    <t xml:space="preserve">장학금 </t>
  </si>
  <si>
    <t>실험실습비</t>
  </si>
  <si>
    <t>기타교육운영비</t>
  </si>
  <si>
    <t>일반관리비</t>
  </si>
  <si>
    <t>교직원보수</t>
  </si>
  <si>
    <t>퇴직급여</t>
  </si>
  <si>
    <t>복리후생비</t>
  </si>
  <si>
    <t>여비교통비</t>
  </si>
  <si>
    <t>소모품비</t>
  </si>
  <si>
    <t>회의비</t>
  </si>
  <si>
    <t>지급수수료</t>
  </si>
  <si>
    <t>세금공과금</t>
  </si>
  <si>
    <t>출판인쇄비</t>
  </si>
  <si>
    <t>홍보비</t>
  </si>
  <si>
    <t>학교회계전출금</t>
  </si>
  <si>
    <t>운영외비용</t>
  </si>
  <si>
    <t>기말의 자금</t>
  </si>
  <si>
    <t>자본 및 부채지출 합계</t>
  </si>
  <si>
    <t>자금지출예산총계</t>
  </si>
  <si>
    <t>일반관리비</t>
  </si>
  <si>
    <t>운영외비용</t>
  </si>
  <si>
    <t>운영비용합계</t>
  </si>
  <si>
    <t>임대료수익</t>
  </si>
  <si>
    <t>교육운영수익</t>
  </si>
  <si>
    <t>설비자산사용료수익</t>
  </si>
  <si>
    <t>기타산학협력수익</t>
  </si>
  <si>
    <t>학교법인전입금</t>
  </si>
  <si>
    <t>학교기업전입금</t>
  </si>
  <si>
    <t>일반기부금</t>
  </si>
  <si>
    <t>배당금수익</t>
  </si>
  <si>
    <t>전기오류수정이익</t>
  </si>
  <si>
    <t>지적재산 운영.이전수익</t>
  </si>
  <si>
    <t>지적재산 운영.이전수익</t>
  </si>
  <si>
    <t>매출채권 회수액</t>
  </si>
  <si>
    <t>미수금 회수액</t>
  </si>
  <si>
    <t>미수수익 회수액</t>
  </si>
  <si>
    <t>선급금회수액</t>
  </si>
  <si>
    <t>선급비용 회수액</t>
  </si>
  <si>
    <t>선급법인세 환급액</t>
  </si>
  <si>
    <t>부가세대급금 회수액</t>
  </si>
  <si>
    <t>기타 당좌자산 회수액</t>
  </si>
  <si>
    <t>선수금입금액</t>
  </si>
  <si>
    <t>예수금 입금액</t>
  </si>
  <si>
    <t>제세예수금 입금액</t>
  </si>
  <si>
    <t>선수수익 입금액</t>
  </si>
  <si>
    <t>가수금 입금액</t>
  </si>
  <si>
    <t>투자자산 처분액</t>
  </si>
  <si>
    <t>장기금융상품 인출액</t>
  </si>
  <si>
    <t>출자금 회수액</t>
  </si>
  <si>
    <t>기타 투자자산 회수액</t>
  </si>
  <si>
    <t>유형자산 매각액</t>
  </si>
  <si>
    <t>토지매각대</t>
  </si>
  <si>
    <t>건물 매각대</t>
  </si>
  <si>
    <t>구축물 매각대</t>
  </si>
  <si>
    <t>기계기구 매각대</t>
  </si>
  <si>
    <t>집기비품 매각대</t>
  </si>
  <si>
    <t>차량운반구 매각대</t>
  </si>
  <si>
    <t>기타 유형자산 매각대</t>
  </si>
  <si>
    <t>무형자산 매각액</t>
  </si>
  <si>
    <t>지적재산권 매각대</t>
  </si>
  <si>
    <t>임차권리금 매각대</t>
  </si>
  <si>
    <t>기타 무형자산 매각대</t>
  </si>
  <si>
    <t>임대보증금 증가액</t>
  </si>
  <si>
    <t>재무활동으로 인한 자금 수입액</t>
  </si>
  <si>
    <t>투자활동으로 인한 자금 수입액</t>
  </si>
  <si>
    <t>교육운영비</t>
  </si>
  <si>
    <t>인건비</t>
  </si>
  <si>
    <t>교육과정개발비</t>
  </si>
  <si>
    <t>장학금</t>
  </si>
  <si>
    <t>실험실습비</t>
  </si>
  <si>
    <t>기타교육운영비</t>
  </si>
  <si>
    <t>학교시설사용료</t>
  </si>
  <si>
    <t>기타산학협력비</t>
  </si>
  <si>
    <t>리스임차료</t>
  </si>
  <si>
    <t>전기오류수정손실</t>
  </si>
  <si>
    <t>기타운영외비용</t>
  </si>
  <si>
    <t>유동자산 취득지출</t>
  </si>
  <si>
    <t>선급금 지출</t>
  </si>
  <si>
    <t>선급비용 지출</t>
  </si>
  <si>
    <t>선급법인세 지출</t>
  </si>
  <si>
    <t>부가세대급금 지출</t>
  </si>
  <si>
    <t>기타 당좌자산 취득지출</t>
  </si>
  <si>
    <t>유동부채 상환지출</t>
  </si>
  <si>
    <t>매입채무 상환지출</t>
  </si>
  <si>
    <t>미지급금 상환지출</t>
  </si>
  <si>
    <t>선수금 반환지출</t>
  </si>
  <si>
    <t>제세예수금 납부지출</t>
  </si>
  <si>
    <t>부가세예수금 납부지출</t>
  </si>
  <si>
    <t>미지급비용 지출</t>
  </si>
  <si>
    <t>가수금 지출</t>
  </si>
  <si>
    <t>기타 유동부채상환지출</t>
  </si>
  <si>
    <t>퇴직급여 충당금 지출</t>
  </si>
  <si>
    <t>투자자산 취득지출</t>
  </si>
  <si>
    <t>장기금융상품 취득지출</t>
  </si>
  <si>
    <t>출자금 투자지출</t>
  </si>
  <si>
    <t>기타 투자자산 지출</t>
  </si>
  <si>
    <t>유형자산 취득지출</t>
  </si>
  <si>
    <t>토지 취득지출</t>
  </si>
  <si>
    <t>건물 취득지출</t>
  </si>
  <si>
    <t>구축물 취득지출</t>
  </si>
  <si>
    <t>기계기구 취득지출</t>
  </si>
  <si>
    <t>집기비품 취득지출</t>
  </si>
  <si>
    <t>차량운반구 취득지출</t>
  </si>
  <si>
    <t>건설중인자산 취득지출</t>
  </si>
  <si>
    <t>기타 유형자산 취득지출</t>
  </si>
  <si>
    <t>무형자산 취득지출</t>
  </si>
  <si>
    <t>지적재산권 취득지출</t>
  </si>
  <si>
    <t>개발비 취득지출</t>
  </si>
  <si>
    <t>임차권리금 취득지출</t>
  </si>
  <si>
    <t>기타 무형자산 취득지출</t>
  </si>
  <si>
    <t>부채 상환</t>
  </si>
  <si>
    <t>기본금 반환</t>
  </si>
  <si>
    <t>임대보증금 반환</t>
  </si>
  <si>
    <t>출연기본금 반환</t>
  </si>
  <si>
    <t>투자활동으로 인한 자금 지출액</t>
  </si>
  <si>
    <t>산학협력비</t>
  </si>
  <si>
    <t>재무활동으로 인한 자금 지출액</t>
  </si>
  <si>
    <t>교육운영수익</t>
  </si>
  <si>
    <t>지적재산권 운영.이전수익</t>
  </si>
  <si>
    <t>설비자산사용료수익</t>
  </si>
  <si>
    <t>기타산학협력수익</t>
  </si>
  <si>
    <t>학교법인전입금</t>
  </si>
  <si>
    <t>학교회계전입금</t>
  </si>
  <si>
    <t>학교기업전입금</t>
  </si>
  <si>
    <t>기타전입금</t>
  </si>
  <si>
    <t>기부금수익</t>
  </si>
  <si>
    <t>일반기부금</t>
  </si>
  <si>
    <t>지정기부금</t>
  </si>
  <si>
    <t>이자수익</t>
  </si>
  <si>
    <t>배당금수익</t>
  </si>
  <si>
    <t>기타운영외수익</t>
  </si>
  <si>
    <t>매출채권 회수액</t>
  </si>
  <si>
    <t>미수금 회수액</t>
  </si>
  <si>
    <t>미수수익 회수액</t>
  </si>
  <si>
    <t>선급금회수액</t>
  </si>
  <si>
    <t>선급비용 회수액</t>
  </si>
  <si>
    <t>선급법인세 환급액</t>
  </si>
  <si>
    <t>부가세대급금 회수액</t>
  </si>
  <si>
    <t>기타 당좌자산 회수액</t>
  </si>
  <si>
    <t>선수금입금액</t>
  </si>
  <si>
    <t>예수금 입금액</t>
  </si>
  <si>
    <t>제세예수금 입금액</t>
  </si>
  <si>
    <t>선수수익 입금액</t>
  </si>
  <si>
    <t>가수금 입금액</t>
  </si>
  <si>
    <t>장기금융상품 인출액</t>
  </si>
  <si>
    <t>출자금 회수액</t>
  </si>
  <si>
    <t>기타 투자자산 회수액</t>
  </si>
  <si>
    <t>유형자산 매각액</t>
  </si>
  <si>
    <t>토지매각대</t>
  </si>
  <si>
    <t>건물 매각대</t>
  </si>
  <si>
    <t>구축물 매각대</t>
  </si>
  <si>
    <t>기계기구 매각대</t>
  </si>
  <si>
    <t>집기비품 매각대</t>
  </si>
  <si>
    <t>차량운반구 매각대</t>
  </si>
  <si>
    <t>기타 유형자산 매각대</t>
  </si>
  <si>
    <t>무형자산 매각액</t>
  </si>
  <si>
    <t>지적재산권 매각대</t>
  </si>
  <si>
    <t>임차권리금 매각대</t>
  </si>
  <si>
    <t>부채수입</t>
  </si>
  <si>
    <t>임대보증금 증가액</t>
  </si>
  <si>
    <t>기타 고정부채 입금액</t>
  </si>
  <si>
    <t>출연기본금 입금액</t>
  </si>
  <si>
    <t>교육운영비</t>
  </si>
  <si>
    <t>산학협력보상금</t>
  </si>
  <si>
    <t>기타산학협력비</t>
  </si>
  <si>
    <t>유동자산 취득지출</t>
  </si>
  <si>
    <t>유동부채 상환지출</t>
  </si>
  <si>
    <t>투자자산 취득지출</t>
  </si>
  <si>
    <t>유형자산 취득지출</t>
  </si>
  <si>
    <t>무형자산 취득지출</t>
  </si>
  <si>
    <t>부채 상환</t>
  </si>
  <si>
    <t>기본금 반환</t>
  </si>
  <si>
    <t>인건비</t>
  </si>
  <si>
    <t>연구제경비</t>
  </si>
  <si>
    <t>교육과정개발비</t>
  </si>
  <si>
    <t>장학금</t>
  </si>
  <si>
    <t>실험실습비</t>
  </si>
  <si>
    <t xml:space="preserve">장학금 </t>
  </si>
  <si>
    <t>교직원보수</t>
  </si>
  <si>
    <t>복리후생비</t>
  </si>
  <si>
    <t>여비교통비</t>
  </si>
  <si>
    <t>교육훈련비</t>
  </si>
  <si>
    <t>소모품비</t>
  </si>
  <si>
    <t>리스임차료</t>
  </si>
  <si>
    <t>업무추진비</t>
  </si>
  <si>
    <t>회의비</t>
  </si>
  <si>
    <t>지급수수료</t>
  </si>
  <si>
    <t>세금공과금</t>
  </si>
  <si>
    <t>출판인쇄비</t>
  </si>
  <si>
    <t>전기오류수정손실</t>
  </si>
  <si>
    <t>기타운영외비용</t>
  </si>
  <si>
    <t>선급금 지출</t>
  </si>
  <si>
    <t>선급비용 지출</t>
  </si>
  <si>
    <t>선급법인세 지출</t>
  </si>
  <si>
    <t>부가세대급금 지출</t>
  </si>
  <si>
    <t>기타 당좌자산 취득지출</t>
  </si>
  <si>
    <t>매입채무 상환지출</t>
  </si>
  <si>
    <t>미지급금 상환지출</t>
  </si>
  <si>
    <t>선수금 반환지출</t>
  </si>
  <si>
    <t>예수금 지출</t>
  </si>
  <si>
    <t>제세예수금 납부지출</t>
  </si>
  <si>
    <t>부가세예수금 납부지출</t>
  </si>
  <si>
    <t>미지급비용 지출</t>
  </si>
  <si>
    <t>가수금 지출</t>
  </si>
  <si>
    <t>기타 유동부채상환지출</t>
  </si>
  <si>
    <t>퇴직급여 충당금 지출</t>
  </si>
  <si>
    <t>장기금융상품 취득지출</t>
  </si>
  <si>
    <t>출자금 투자지출</t>
  </si>
  <si>
    <t>기타 투자자산 지출</t>
  </si>
  <si>
    <t>토지 취득지출</t>
  </si>
  <si>
    <t>건물 취득지출</t>
  </si>
  <si>
    <t>구축물 취득지출</t>
  </si>
  <si>
    <t>기계기구 취득지출</t>
  </si>
  <si>
    <t>집기비품 취득지출</t>
  </si>
  <si>
    <t>차량운반구 취득지출</t>
  </si>
  <si>
    <t>건설중인자산 취득지출</t>
  </si>
  <si>
    <t>기타 유형자산 취득지출</t>
  </si>
  <si>
    <t>지적재산권 취득지출</t>
  </si>
  <si>
    <t>개발비 취득지출</t>
  </si>
  <si>
    <t>임차권리금 취득지출</t>
  </si>
  <si>
    <t>기타 무형자산 취득지출</t>
  </si>
  <si>
    <t>임대보증금 반환</t>
  </si>
  <si>
    <t>기타 고정부채 상환</t>
  </si>
  <si>
    <t>전기오류수정이익</t>
  </si>
  <si>
    <t>수입의 부 예산목별명세서</t>
  </si>
  <si>
    <t>지출의 부 예산목별명세서</t>
  </si>
  <si>
    <t>운영외수익</t>
  </si>
  <si>
    <t>비  고</t>
  </si>
  <si>
    <t>운영수익합계</t>
  </si>
  <si>
    <t>산학협력비</t>
  </si>
  <si>
    <t>운영외비용</t>
  </si>
  <si>
    <t>자본 및 부채지출 합계</t>
  </si>
  <si>
    <t>기말의 자금</t>
  </si>
  <si>
    <t>자금지출예산총계</t>
  </si>
  <si>
    <t>과     목</t>
  </si>
  <si>
    <t>증감액</t>
  </si>
  <si>
    <t>비  고</t>
  </si>
  <si>
    <t>관</t>
  </si>
  <si>
    <t xml:space="preserve">항 </t>
  </si>
  <si>
    <t>목</t>
  </si>
  <si>
    <t>과     목</t>
  </si>
  <si>
    <t>산  출  내  역</t>
  </si>
  <si>
    <t>비고</t>
  </si>
  <si>
    <t>관</t>
  </si>
  <si>
    <t xml:space="preserve">항 </t>
  </si>
  <si>
    <t>목</t>
  </si>
  <si>
    <t>산학협력수익</t>
  </si>
  <si>
    <t>운영수익합계</t>
  </si>
  <si>
    <t>투자활동으로 인한 자금 수입액</t>
  </si>
  <si>
    <t>재무활동으로 인한 자금 수입액</t>
  </si>
  <si>
    <t>자본 및 부채수입 합계</t>
  </si>
  <si>
    <t>기초의 자금</t>
  </si>
  <si>
    <t>자금수입예산총계</t>
  </si>
  <si>
    <t>산학협력연구비</t>
  </si>
  <si>
    <t>연구비</t>
  </si>
  <si>
    <t>교육운영비</t>
  </si>
  <si>
    <t>운영외비용</t>
  </si>
  <si>
    <t>산학협력연구수익</t>
  </si>
  <si>
    <t>교육운영수익</t>
  </si>
  <si>
    <t>설비자산사용료수익</t>
  </si>
  <si>
    <t>기타산학협력수익</t>
  </si>
  <si>
    <t>전입금수익</t>
  </si>
  <si>
    <t>운영외수익</t>
  </si>
  <si>
    <t>투자자산 처분액</t>
  </si>
  <si>
    <t>기본금 수입</t>
  </si>
  <si>
    <t>(1) 지  출</t>
  </si>
  <si>
    <t>(단위 : 천원)</t>
  </si>
  <si>
    <t>(1) 지   출</t>
  </si>
  <si>
    <t>[별지 제1호 서식]</t>
  </si>
  <si>
    <t>강원대학교 산학협력단</t>
  </si>
  <si>
    <t>[별지 제1의1호 서식]</t>
  </si>
  <si>
    <t>전기말추정미수금명세서</t>
  </si>
  <si>
    <t>(단위 : 원)</t>
  </si>
  <si>
    <t>번호</t>
  </si>
  <si>
    <t>내용</t>
  </si>
  <si>
    <t>금액</t>
  </si>
  <si>
    <t>합계</t>
  </si>
  <si>
    <t>지원금수익</t>
  </si>
  <si>
    <t>임대료수익</t>
  </si>
  <si>
    <t>지원금수익</t>
  </si>
  <si>
    <t>국공지원금</t>
  </si>
  <si>
    <t>교육과학기술부지원금</t>
  </si>
  <si>
    <t>기타국고지원금</t>
  </si>
  <si>
    <t>지자체지원금</t>
  </si>
  <si>
    <t>기타지원금</t>
  </si>
  <si>
    <t>법인회계지원금</t>
  </si>
  <si>
    <t>교비회계지원금</t>
  </si>
  <si>
    <t>산업체지원금</t>
  </si>
  <si>
    <t>국공지원금</t>
  </si>
  <si>
    <t>교육과학기술부지원금</t>
  </si>
  <si>
    <t>기타국고지원금</t>
  </si>
  <si>
    <t>지자체지원금</t>
  </si>
  <si>
    <t>기타지원금</t>
  </si>
  <si>
    <t>법인회계지원금</t>
  </si>
  <si>
    <t>교비회계지원금</t>
  </si>
  <si>
    <t>수익사업전입금</t>
  </si>
  <si>
    <t>수익사업전입금</t>
  </si>
  <si>
    <t>기타 비유동부채 입금액</t>
  </si>
  <si>
    <t>부채 차입</t>
  </si>
  <si>
    <t>기본금 조달</t>
  </si>
  <si>
    <t>출연기본금 입금액</t>
  </si>
  <si>
    <t>단기매매금융자산 매각대</t>
  </si>
  <si>
    <t>기타 유동부채 입금액</t>
  </si>
  <si>
    <t>기타지원금사업비</t>
  </si>
  <si>
    <t>기타지원금사업비</t>
  </si>
  <si>
    <t>연구진흥비</t>
  </si>
  <si>
    <t>연구진흥비</t>
  </si>
  <si>
    <t>수선비</t>
  </si>
  <si>
    <t>기타관리운영경비</t>
  </si>
  <si>
    <t>운영활동으로 인한 자산·부채변동 수입</t>
  </si>
  <si>
    <t>운영활동으로 인한 자산·부채변동 지출</t>
  </si>
  <si>
    <t>유동자산 변동</t>
  </si>
  <si>
    <t>유동부채 변동</t>
  </si>
  <si>
    <t>비유동부채 상환지출</t>
  </si>
  <si>
    <t>장기투자금융자산 취득지출</t>
  </si>
  <si>
    <t>장기투자금융자산 매각대</t>
  </si>
  <si>
    <t>기타비유동자산 매각액</t>
  </si>
  <si>
    <t>연구기금인출수입</t>
  </si>
  <si>
    <t>건축기금인출수입</t>
  </si>
  <si>
    <t>장학기금인출수입</t>
  </si>
  <si>
    <t>기타기금인출수입</t>
  </si>
  <si>
    <t>보증금수입</t>
  </si>
  <si>
    <t>기타비유동자산수입</t>
  </si>
  <si>
    <t>기타비유동자산지출</t>
  </si>
  <si>
    <t>연구기금적립지출</t>
  </si>
  <si>
    <t>건축기금적립지출</t>
  </si>
  <si>
    <t>장학기금적립지출</t>
  </si>
  <si>
    <t>기타기금적립지출</t>
  </si>
  <si>
    <t>보증금지출</t>
  </si>
  <si>
    <t>기타비유동자산지출</t>
  </si>
  <si>
    <t>기타비유동부채 상환</t>
  </si>
  <si>
    <t>산업체지원금</t>
  </si>
  <si>
    <t>단기매매금융자산 매각대</t>
  </si>
  <si>
    <t>기타 유동부채 입금액</t>
  </si>
  <si>
    <t>기타 무형자산 매각대</t>
  </si>
  <si>
    <t>연구기금인출수입</t>
  </si>
  <si>
    <t>건축기금인출수입</t>
  </si>
  <si>
    <t>장학기금인출수입</t>
  </si>
  <si>
    <t>기타기금인출수입</t>
  </si>
  <si>
    <t>보증금수입</t>
  </si>
  <si>
    <t>기타비유동자산수입</t>
  </si>
  <si>
    <t>지원금사업비</t>
  </si>
  <si>
    <t>기타관리운영경비</t>
  </si>
  <si>
    <t>단기매매금융자산 매입지출</t>
  </si>
  <si>
    <t>지원금사업비</t>
  </si>
  <si>
    <t>기타지원금사업비</t>
  </si>
  <si>
    <t>단기매매금융자산 매입지출</t>
  </si>
  <si>
    <t>장기투자금융자산 취득지출</t>
  </si>
  <si>
    <t>기타비유동자산지출</t>
  </si>
  <si>
    <t>연구기금적립지출</t>
  </si>
  <si>
    <t>건축기금적립지출</t>
  </si>
  <si>
    <t>장학기금적립지출</t>
  </si>
  <si>
    <t>기타기금적립지출</t>
  </si>
  <si>
    <t>보증금지출</t>
  </si>
  <si>
    <t>주요사업으로는 산학협력계약을 체결․이행하는 산학협력단을 통하여 산학협력 관련 정부재정사업,  협력연구소,         창업보육센터 등에 대한 종합관리와 지적재산권의 취득 및 관리, 기술 이전 및 사업화 촉진 등에 필요한 기반구축과     중장기발전계획이 차질 없이 추진될 수 있도록 한다.</t>
  </si>
  <si>
    <t>제1조</t>
  </si>
  <si>
    <t>제2조</t>
  </si>
  <si>
    <t>제3조</t>
  </si>
  <si>
    <t>제4조</t>
  </si>
  <si>
    <t>예산의 산출내역 단위는 원으로 하며, 천원 단위로 절상한다.</t>
  </si>
  <si>
    <t>제5조</t>
  </si>
  <si>
    <t>수입․지출의 상세한 내용은 부속서류인 예산목별 명세서와 같다.</t>
  </si>
  <si>
    <t>제6조</t>
  </si>
  <si>
    <t>예산은 목적외 사용을 금하며, 각 사업이 적시 ․ 적기에 집행되도록 관리체제를 강화한다.</t>
  </si>
  <si>
    <t>수입의 부 자금예산서</t>
  </si>
  <si>
    <t>2011 예산</t>
  </si>
  <si>
    <t>예산편성의 기본방침은 대학, 산업체, 연구소, 정부 · 지자체간의 연계와 산학협력을 바탕으로  지식 · 기술의  혁신과   발전하는 과학기술에 대응하는 교육의 질적 향상을 기본으로 세계화 · 정보화 시대에 맞는 교육 혁신과 신산학협력      체제로의 개편 등을 통한 대학 경쟁력 제고를 강화하는데 있다</t>
  </si>
  <si>
    <t>2012회계연도 자금예산서</t>
  </si>
  <si>
    <t>2012 회계연도 자금예산 총칙</t>
  </si>
  <si>
    <t>(2012. 01. 01 부터  2012. 12. 31 까지)</t>
  </si>
  <si>
    <t>2012 예산</t>
  </si>
  <si>
    <t>(2012. 01. 01 부터  2012. 12. 31 까지)</t>
  </si>
  <si>
    <t>2012 예산</t>
  </si>
  <si>
    <t>1. 연구용역 수입</t>
  </si>
  <si>
    <t>1. 특허 기술이전료 수입</t>
  </si>
  <si>
    <t>1. 교육과학기술부(한국연구재단 등) 연구수입</t>
  </si>
  <si>
    <t>2. 광역경제권 선도산업 인재양성사업(강원의료융합인재양성센터)</t>
  </si>
  <si>
    <t>3. 2단계 BK21사업</t>
  </si>
  <si>
    <t>4. 2기 TLO사업</t>
  </si>
  <si>
    <t>1. 농림수산식품부(농촌진흥청 등) 연구비</t>
  </si>
  <si>
    <t>2. 환경부(국립환경연구원 등) 연구비</t>
  </si>
  <si>
    <t>3. 지식경제부(한국산업기술평가원 등) 연구비</t>
  </si>
  <si>
    <t>4. 국토해양부(한국건설교통기술평가원 등) 연구비</t>
  </si>
  <si>
    <t>5. 보건복지가족부(한국보건사업진흥원 등) 연구비</t>
  </si>
  <si>
    <t>6. 행정안전부 연구비</t>
  </si>
  <si>
    <t>7. 국방부 연구비</t>
  </si>
  <si>
    <t>8. 기타정부부처 연구비</t>
  </si>
  <si>
    <t>1. 지방자치단체 연구비</t>
  </si>
  <si>
    <t>2. 광역경제권 선도산업 인재양성사업 지방자치단체 대응자금</t>
  </si>
  <si>
    <t>3. 2단계 BK21사업 지방자치단체 대응자금</t>
  </si>
  <si>
    <t>1. 광역경제권 선도산업 인재양성사업 산업체 대응자금</t>
  </si>
  <si>
    <t>2. 2단계 BK21사업 산업체 대응자금</t>
  </si>
  <si>
    <t>1. 연구비 자금 관리이자</t>
  </si>
  <si>
    <t>2. 국책사업 자금 관리이자</t>
  </si>
  <si>
    <t>1. 연구비 전기이월자금</t>
  </si>
  <si>
    <t>2. 광역경제권 선도산업 인재양성사업 사업비 전기이월자금</t>
  </si>
  <si>
    <t>3. 2단계 Bk21사업 사업비 전기이월자금</t>
  </si>
  <si>
    <t>4. TLO사업 사업비 전기이월자금</t>
  </si>
  <si>
    <t>5. 기술이전수익 적립금 전기이월자금</t>
  </si>
  <si>
    <t>6. 간접연구경비 전기이월자금</t>
  </si>
  <si>
    <t>1. 연구용역 인건비</t>
  </si>
  <si>
    <t>1. 연구용역 연구제경비</t>
  </si>
  <si>
    <t>4. 특허분쟁 소송 지원 3,000,000원 × 1건</t>
  </si>
  <si>
    <t>1. 기술이전 발명자 보상금(기술이전수익의 70%)</t>
  </si>
  <si>
    <t>연구수익(간접연구경비)</t>
  </si>
  <si>
    <t>연구수익(간접연구경비)</t>
  </si>
  <si>
    <t>지적재산운영이전수익</t>
  </si>
  <si>
    <t>1. 교육과학기술부(한국연구재단 등) 연구 인건비</t>
  </si>
  <si>
    <t>교육과학기술부지원금</t>
  </si>
  <si>
    <t>2. 농림수산식품부(농촌진흥청 등) 연구 인건비</t>
  </si>
  <si>
    <t>기타국고지원금</t>
  </si>
  <si>
    <t>3. 환경부(국립환경연구원 등) 연구 인건비</t>
  </si>
  <si>
    <t>4. 지식경제부(한국산업기술평가원 등) 연구 인건비</t>
  </si>
  <si>
    <t>5. 국토해양부(한국건설교통기술평가원 등) 연구 인건비</t>
  </si>
  <si>
    <t>6. 보건복지가족부(한국보건사업진흥원 등) 연구 인건비</t>
  </si>
  <si>
    <t>7. 행정안전부 연구 인건비</t>
  </si>
  <si>
    <t>8. 국방부 연구 인건비</t>
  </si>
  <si>
    <t>9. 기타정부부처 연구 인건비</t>
  </si>
  <si>
    <t>10. 지방자치단체 연구 인건비</t>
  </si>
  <si>
    <t>지자체지원금</t>
  </si>
  <si>
    <t>11. 2단계 BK21사업 연구 인건비</t>
  </si>
  <si>
    <t>교육과학기술부지원금</t>
  </si>
  <si>
    <t>1. 교육과학기술부(한국연구재단 등) 연구 연구제경비</t>
  </si>
  <si>
    <t>2. 농림수산식품부(농촌진흥청 등) 연구 연구제경비</t>
  </si>
  <si>
    <t>3. 환경부(국립환경연구원 등) 연구 연구제경비</t>
  </si>
  <si>
    <t>4. 지식경제부(한국산업기술평가원 등) 연구 연구제경비</t>
  </si>
  <si>
    <t>5. 국토해양부(한국건설교통기술평가원 등) 연구 연구제경비</t>
  </si>
  <si>
    <t>6. 보건복지가족부(한국보건사업진흥원 등) 연구 연구제경비</t>
  </si>
  <si>
    <t>7. 행정안전부 연구 연구제경비</t>
  </si>
  <si>
    <t>8. 국방부 연구 연구제경비</t>
  </si>
  <si>
    <t>9. 기타정부부처 연구 연구제경비</t>
  </si>
  <si>
    <t>10. 지방자치단체 연구 연구제경비</t>
  </si>
  <si>
    <t>11. 광역경제권 선도산업 인재양성사업 연구 연구제경비</t>
  </si>
  <si>
    <t>12. 2단계 BK21사업 연구 연구제경비</t>
  </si>
  <si>
    <t>1. 광역경제권 선도산업 인재양성사업</t>
  </si>
  <si>
    <t>2. 2단계 BK21사업</t>
  </si>
  <si>
    <t>3. 2기 TLO지원사업</t>
  </si>
  <si>
    <t>2. 연구사무원 보수 신규직원 20,000,000원 × 2명</t>
  </si>
  <si>
    <t>3. 연구사무원 보수 4년차 미만 직원 21,657,000원 × 2명</t>
  </si>
  <si>
    <t>4. 연구사무원 보수 6년차 미만 직원 24,169,000원 × 4명</t>
  </si>
  <si>
    <t>5. 연구사무원 보수 7년차 미만 직원 25,087,000원 × 1명</t>
  </si>
  <si>
    <t>6. 연구사무원 보수 9년차 미만 직원 26,875,000원 × 1명</t>
  </si>
  <si>
    <t>7. 연구사무원 보수 14년차 미만 직원 30,779,000원 × 2명</t>
  </si>
  <si>
    <t>8. 연구사무원 보수 15년차 미만 직원 31,419,000원 × 1명</t>
  </si>
  <si>
    <t>9. 산학협력 전담교수 보수 45,000,000원 × 1명</t>
  </si>
  <si>
    <t>10. 연구비 관리 사무보조원 보수(연봉책정) 20,725,000원 × 1명</t>
  </si>
  <si>
    <t>11. 연구비 관리 사무보조원 보수 1,350,000원 × 1명 × 12월</t>
  </si>
  <si>
    <t>12. 연구비 관리 사무보조원 보수 1,150,000원 × 5명 × 12월</t>
  </si>
  <si>
    <t>13. 강원도 DMZ 지리공원사업단 행정전담 지원요원 인건비</t>
  </si>
  <si>
    <t>1. 기술이전팀 급여 30,000,000원 × 4명, 48,500,000원 × 1명</t>
  </si>
  <si>
    <t>1. 기술이전팀 시간외수당 1,250,000원 × 5명</t>
  </si>
  <si>
    <t>3. 기술이전팀 직원성과장려금 850,000원 × 5명</t>
  </si>
  <si>
    <t>2. 기술이전팀 연차유급휴가미사용수당 200,000원 × 4명</t>
  </si>
  <si>
    <t>4. 연구사무원 시간외수당 신규직원 5,162원 × 2명 × 12월 × 30시간</t>
  </si>
  <si>
    <t>5. 연구사무원 시간외수당 4년차 미만 직원 5,589원 × 2명 × 12월 × 30시간</t>
  </si>
  <si>
    <t>6. 연구사무원 시간외수당 6년차 미만 직원 6,238원 × 4명 × 12월 × 30시간</t>
  </si>
  <si>
    <t>7. 연구사무원 시간외수당 7년차 미만 직원 6,475원 × 1명 × 12월 × 30시간</t>
  </si>
  <si>
    <t>8. 연구사무원 시간외수당 9년차 미만 직원 6,936원 × 1명 × 12월 × 30시간</t>
  </si>
  <si>
    <t>9. 연구사무원 시간외수당 14년차 미만 직원 7,944원 × 2명 × 12월 × 30시간</t>
  </si>
  <si>
    <t>10. 연구사무원 시간외수당 15년차 미만 직원 8,109원 × 1명 × 12월 × 30시간</t>
  </si>
  <si>
    <t>11. 산학협력 전담교수 시간외수당 11,615원 × 1명 × 12월 × 10시간</t>
  </si>
  <si>
    <t>12. 연구비 관리 사무보조원 시간외수당 5,349원 × 1명 × 12월 × 30시간</t>
  </si>
  <si>
    <t>13. 연구비 관리 사무보조원 시간외수당 4,181원 × 1명 × 12월 × 30시간</t>
  </si>
  <si>
    <t>14. 특근매식비 5,000원 × 14명 × 100일</t>
  </si>
  <si>
    <t>15. 산학협력단 피복비 250,000원 × 40명</t>
  </si>
  <si>
    <t>16. 연구사무원 연차유급휴가미사용수당</t>
  </si>
  <si>
    <t>17. 연구사무원 맞춤형복지 300,000원 × 13명</t>
  </si>
  <si>
    <t>18. 연구사무보조원 연차유급휴가미사용수당</t>
  </si>
  <si>
    <t>19. 연구사무보조원 맞춤형복지 300,000원 × 7명</t>
  </si>
  <si>
    <t>20. 연구사무원 4대보험료(건강보험) 총급여 × 3.0%</t>
  </si>
  <si>
    <t>21. 연구사무원 4대보험료(국민연금) 총급여 × 4.5%</t>
  </si>
  <si>
    <t>22. 연구사무원 4대보험료(고용보험) 총급여 × 1.1%</t>
  </si>
  <si>
    <t>23. 연구사무원 4대보험료(산재보험) 총급여 × 0.7%</t>
  </si>
  <si>
    <t>24. 산학협력 전담교수 4대보험료(건강보험) 총급여 × 3.0%</t>
  </si>
  <si>
    <t>25. 산학협력 전담교수 4대보험료(국민연금) 총급여 × 4.5%</t>
  </si>
  <si>
    <t>26. 산학협력 전담교수 4대보험료(고용보험) 총급여 × 1.1%</t>
  </si>
  <si>
    <t>27. 산학협력 전담교수 4대보험료(산재보험) 총급여 × 0.7%</t>
  </si>
  <si>
    <t>28. 직원성과장려금 850,000원 × 15명 × 2회</t>
  </si>
  <si>
    <t>29. 산학협력 전담교수 성과급</t>
  </si>
  <si>
    <t>30. 연구비 관리 사무보조원 4대 보험료</t>
  </si>
  <si>
    <t>31. 우수직원 포상 500,000원 × 1명</t>
  </si>
  <si>
    <t>32. 직원능력개발비(자기역량강화지원비) 120,000원 × 7명 × 3월</t>
  </si>
  <si>
    <t>33. 산학협력단 체육행사 지원 50,000원 × 30명 × 2회</t>
  </si>
  <si>
    <t>1. 박사후 연구원 활용지원 인건비(2009년 계속사업) 800,000원 × 3명 × 6월</t>
  </si>
  <si>
    <t>2. 박사후 연구원 활용지원 인건비(2009년 계속사업) 800,000원 × 1명 × 7월</t>
  </si>
  <si>
    <t>3. 박사후 연구원 활용지원 인건비(2009년 계속사업) 800,000원 × 1명 × 8월</t>
  </si>
  <si>
    <t>4. 박사후 연구원 활용지원 인건비(2009년 계속사업) 800,000원 × 1명 × 10월</t>
  </si>
  <si>
    <t>5. 박사후 연구원 활용지원 인건비(2009년 계속사업) 800,000원 × 1명 × 11월</t>
  </si>
  <si>
    <t>6. 박사후 연구원 활용지원 인건비(2010년 계속사업) 800,000원 × 20명 × 12월</t>
  </si>
  <si>
    <t>7. 박사후 연구원 활용지원 인건비(2011년 계속사업) 800,000원 × 20명 × 12월</t>
  </si>
  <si>
    <t>8. 연구자료 정리 및 지원 53,160원 × 2명 × 100일</t>
  </si>
  <si>
    <t>9. 연구비관리 자체감사 수당 감사반장 200,000원 × 1명</t>
  </si>
  <si>
    <t>10. 연구비관리 자체감사 수당 감사원 150,000원 × 5명</t>
  </si>
  <si>
    <t>11. 연구노트 제작 7,000원 × 1,000부</t>
  </si>
  <si>
    <t>12. 연구소장 보직수행 경비</t>
  </si>
  <si>
    <t>13. 연구과제수행 박사 전임연구원 4대 보험료 2,000,000원 × 5명 × 1회</t>
  </si>
  <si>
    <t>14. 인문한국지원사업 행정요원 4대 보험료 1,953,990원 × 1명 × 1회</t>
  </si>
  <si>
    <t>15. 박사후 연구원(Post Doc) 활용 지원 보험료</t>
  </si>
  <si>
    <t>16. 스타논문포상</t>
  </si>
  <si>
    <t>17. 연구책임자 귀속연구소 지원금 6,559,565,000원 × 15%</t>
  </si>
  <si>
    <t>18. 평가 우수연구소 지원</t>
  </si>
  <si>
    <t>19. 연구개발능률성과급(연구책임자 인센티브) 6,559,565,000원 × 20%</t>
  </si>
  <si>
    <t>20. 대학원생 논문게재장려금 300,000원 × 210편</t>
  </si>
  <si>
    <t>21. 우수연구자 건강검진 지원 600,000원 × 120명</t>
  </si>
  <si>
    <t>22. 국제학술지 논문투고 장려금(영문교정료) 500,000원 × 600건</t>
  </si>
  <si>
    <t>23. 국가지원사업 참여 사전선발제</t>
  </si>
  <si>
    <t>24. 학(예)술 행사 개최경비 지원 2,000,000원 × 50회</t>
  </si>
  <si>
    <t>25. 국제학술회의 참가경비 지원 1,375,000원 × 160명</t>
  </si>
  <si>
    <t>26. 교수 연구활동 지원</t>
  </si>
  <si>
    <t>27. 인문한국지원사업 행정요원 인건비 지원 21,000,000원 × 1명</t>
  </si>
  <si>
    <t>28. 국책사업 사업비 지원</t>
  </si>
  <si>
    <t>29. 연구비관리 중앙관리 제도개선 추진단 운영비</t>
  </si>
  <si>
    <t>30. 동물실험윤리위원회 운영 보조</t>
  </si>
  <si>
    <t>31. 연구윤리위원회 운영</t>
  </si>
  <si>
    <t>32. 해외교수 및 박사후연구원 초빙 지원(아시아지역) 12,700,000원 × 3명</t>
  </si>
  <si>
    <t>33. 해외교수 및 박사후연구원 초빙 지원(기타지역) 13,500,000원 × 2명</t>
  </si>
  <si>
    <t>34. 우수연구교수 연구활동공간 지원 1,000,000원 × 10명</t>
  </si>
  <si>
    <t>35. 기초연구활동비 지원사업</t>
  </si>
  <si>
    <t>36. 공무택시제도 운영 2,200,000원 × 12월 × 3대</t>
  </si>
  <si>
    <t>1. 기술이전 직무관련 출장비 100,000원 × 5명 × 20회</t>
  </si>
  <si>
    <t>1. 기술이전 전문자료 수집 및 이용료 500,000원 × 4회</t>
  </si>
  <si>
    <t>2. 기술자문전문가 위원 수당 500,000원 × 13명  × 2회</t>
  </si>
  <si>
    <t>3. 기술이전 교육 및 참가비 200,000원 × 5명  × 2회</t>
  </si>
  <si>
    <t>1. 기술이전팀 사무용품 구입 250,000원 × 10회</t>
  </si>
  <si>
    <t>2. 기술이전팀 전산용 소모품 구입 500,000원 × 4회</t>
  </si>
  <si>
    <t>3. 기술이전관리시스템 구축비 7,500,000원</t>
  </si>
  <si>
    <t>1. 기술이전활동 관련 회의비 100,000원 × 30회</t>
  </si>
  <si>
    <t>1. 각종 공과금 150,000원× 12회</t>
  </si>
  <si>
    <t xml:space="preserve">2. 회계정산수수료 2,200,000원 × 1회 </t>
  </si>
  <si>
    <t>1. 보고서 제작비용  1,000,000원 × 4회</t>
  </si>
  <si>
    <t>1. 기술설명회 개최 및 홍보 비용 5,000,000원 × 6회</t>
  </si>
  <si>
    <t>2. 기술수요조사 조사용역비 4,000,000원 × 10회</t>
  </si>
  <si>
    <t>2. 연구관련 회의 참석 50,000원 × 2명 × 10회</t>
  </si>
  <si>
    <t>3. 산학협력단장 협의회 참석 200,000원 × 1명 × 4회</t>
  </si>
  <si>
    <t>4. 연구업무 자료조사 200,000원 × 3명 × 2회</t>
  </si>
  <si>
    <t>5. 직원연수</t>
  </si>
  <si>
    <t>6. 직원 직무교육(외부교육기관 위탁)참석 380,000원 × 4명 × 2회</t>
  </si>
  <si>
    <t>7. 연구사업추진 및 업무협의 150,000원 × 2명 × 5회</t>
  </si>
  <si>
    <t>8. 신규연구사업 선정협의</t>
  </si>
  <si>
    <t>9. 연구용역계약 출장비 지원</t>
  </si>
  <si>
    <t>4. 직무교육(연구윤리 미 보안 포함) 강사료 500,000원 × 6회</t>
  </si>
  <si>
    <t>5. 직원 직무교육(외부교육기관 위탁) 350,000원 × 5명 × 4회</t>
  </si>
  <si>
    <t>6. 산학협력단 워크숍 2,500,000원 × 2회</t>
  </si>
  <si>
    <t>4. 사무용품 구입 1,500,000원 × 12회</t>
  </si>
  <si>
    <t>5. 전산용소모품 구입 800,000원 × 12회</t>
  </si>
  <si>
    <t>6. 난방용 유류 구입 300,000원 × 5회</t>
  </si>
  <si>
    <t>7. 단장실 차재료 구입 200,000원 × 10회</t>
  </si>
  <si>
    <t>8. 학술연구비관리철 바인더 구입 7,000원 × 1,000개 × 2종</t>
  </si>
  <si>
    <t>1. 단과대학 행정실 부서 운영 150,000원 × 12월</t>
  </si>
  <si>
    <t>2. 산학협력 협약 체결 행사 개최비 150,000원 × 10회</t>
  </si>
  <si>
    <t>5. 연구소 운영회의 500,000원 × 2회</t>
  </si>
  <si>
    <t>6. 연구활동지원 부서장 회의 300,000원 × 10회</t>
  </si>
  <si>
    <t>7. 연구지원 세미나 1,000,000원 × 1회</t>
  </si>
  <si>
    <t>8. 운영위원회 운영 회의 식비 350,000원 × 6회</t>
  </si>
  <si>
    <t>9. 산학협력 협약체결 간담회 300,000원 × 4회</t>
  </si>
  <si>
    <t>10. 지식재산권 관리 심의위원회 회의 식비 30,000원 × 10명 × 2회</t>
  </si>
  <si>
    <t>11. 보직수행경비 및 부서운영비 지원</t>
  </si>
  <si>
    <t>12. 산학협력단 중 · 장기발전계획 수립 위원회 운영</t>
  </si>
  <si>
    <t>1. 산학협력단 회계감사 수당 1,000,000원 × 2명</t>
  </si>
  <si>
    <t>2. 단장 협의회비 2,500,000원 × 2회</t>
  </si>
  <si>
    <t>3. 한국대학기술이전협회비 1,000,000원 × 1회</t>
  </si>
  <si>
    <t>4. R&amp;D IP협의회비 1,000,000원 × 1회</t>
  </si>
  <si>
    <t>3. 연구관리자협회 부담금 1,000,000원 × 6회</t>
  </si>
  <si>
    <t>4. 우편요금</t>
  </si>
  <si>
    <t>5. 연구용역 인지세</t>
  </si>
  <si>
    <t>3. 홍보기념품 구입</t>
  </si>
  <si>
    <t>4. 산학협력단 홍보브로슈어 제작 10,000원 × 1,000부</t>
  </si>
  <si>
    <t>1. 사무기기 수리비 500,000원 × 1회 × 7종</t>
  </si>
  <si>
    <t>1. 기성회 공공요금 보조</t>
  </si>
  <si>
    <t>2. 도서관 전자저널구독료 지원</t>
  </si>
  <si>
    <t>1. 신원보증 보험료 2,000,000원 × 1회</t>
  </si>
  <si>
    <t>2. 산학협력연구센터 운영(센터 화재보험 가입비) 800,000원 × 1회</t>
  </si>
  <si>
    <t>2. 연구비 및 간접비 반납금</t>
  </si>
  <si>
    <t>3. 예비비</t>
  </si>
  <si>
    <t>1. 2012년도 이자수익 원천징수세액</t>
  </si>
  <si>
    <t>이자수익</t>
  </si>
  <si>
    <t>5. 지역거점연구단육성사업</t>
  </si>
  <si>
    <t>6. 지역혁신센터(RIC)사업</t>
  </si>
  <si>
    <t>7. IT융합고급인력과정지원사업</t>
  </si>
  <si>
    <t>8. 국가지정연구실(NRL)</t>
  </si>
  <si>
    <t>9. 글로벌무역전문가양성사업(GTEP)</t>
  </si>
  <si>
    <t>10. 신(新)산지방재사업단</t>
  </si>
  <si>
    <t>11. 앱창작터 지원사업</t>
  </si>
  <si>
    <t>5. IT융합고급인력과정지원사업</t>
  </si>
  <si>
    <t>6. 국가지정연구실(NRL)</t>
  </si>
  <si>
    <t>7. 글로벌무역전문가양성사업(GTEP)</t>
  </si>
  <si>
    <t>8. 신(新)산지방재사업단</t>
  </si>
  <si>
    <t>9. 앱창작터 지원사업</t>
  </si>
  <si>
    <t>자   금   예   산   서</t>
  </si>
  <si>
    <t>12. 백합수출연구사업단</t>
  </si>
  <si>
    <t>3. 기타 자금 관리이자</t>
  </si>
  <si>
    <t>4. 삼척캠퍼스 자금 관리이자</t>
  </si>
  <si>
    <t>1. 2011년도 법인세 원천징수세액 환급세액</t>
  </si>
  <si>
    <t>7. 기타 자금 전기이월자금</t>
  </si>
  <si>
    <t>8. 삼척분단 자금 전기이월자금</t>
  </si>
  <si>
    <t>10. 백합수출연구사업단</t>
  </si>
  <si>
    <t>연구수익(간접연구경비)</t>
  </si>
  <si>
    <t>6. 국내 특허출원지원비 1,200,000원 × 15건</t>
  </si>
  <si>
    <t>7. 국내 특허등록지원비 1,000,000원 × 10건</t>
  </si>
  <si>
    <t>8. 특허관리 연차료 지원 200,000원 × 10건</t>
  </si>
  <si>
    <t>14. 연구사무원 보수 22,606,800원 × 4명</t>
  </si>
  <si>
    <t>15. 신규 직원 보수 19,162,800원 × 1명</t>
  </si>
  <si>
    <t>34. 연구사무원 시간외근무수당 130,000원 × 4명 × 12월</t>
  </si>
  <si>
    <t>35. 신규 직원 시간외근무수당 130,000원 × 1명 × 12월</t>
  </si>
  <si>
    <t>36. 연구사무원 연가보상비 1,017,000원 × 4명 × 15일 × 1/30</t>
  </si>
  <si>
    <t>37. 연구사무원 복지장려지원금 500,000원 × 4명 × 2회</t>
  </si>
  <si>
    <t>38. 신규 직원 복지장려지원금 500,000원 × 1명 × 2회</t>
  </si>
  <si>
    <t>39. 특근매식비 5,000원 × 7명 × 50일</t>
  </si>
  <si>
    <t>40. 연구사무원 4대보험 285,000원 × 5명 × 12월</t>
  </si>
  <si>
    <t>41. 직원 성과금 5,000,000원 × 2회</t>
  </si>
  <si>
    <t>42. 산학협력단 체육행사 버스임대료 700,000원 × 2대 × 2회</t>
  </si>
  <si>
    <t>37. 청년인턴 인건비 640,000원 × 3명 × 12월</t>
  </si>
  <si>
    <t>38. 청년인턴 4대보험 90,000원 × 3명 × 6월</t>
  </si>
  <si>
    <t>39. 연구교수 4대보험 200,000원 × 5명 × 12월</t>
  </si>
  <si>
    <t>40. 연구개발능률성과급 2,000,000원 × 80과제</t>
  </si>
  <si>
    <t>41. 연구자료 정리 및 지원 48,000원 × 2명 × 60일</t>
  </si>
  <si>
    <t>42. 연구실험실 안전교육비 및 보험가입비 500,000원 × 10과제</t>
  </si>
  <si>
    <t>43. 국제학술지 논문투고 장려금(영문교정료) 지원 500,000원 × 100건</t>
  </si>
  <si>
    <t>44. 국책사업 관련 제본비</t>
  </si>
  <si>
    <t>45. 연구책임자 귀속 연구소 지원 2,500,000원 × 40과제 × 15%</t>
  </si>
  <si>
    <t>46. 국책 및 연구사업 대응자금 10,000,000원 × 8회</t>
  </si>
  <si>
    <t>47. 연구소 및 센터 활성화 지원 1,000,000원 × 21개</t>
  </si>
  <si>
    <t>48. 정부부처 공모과제 응모 지원 500,000원 × 40건</t>
  </si>
  <si>
    <t>49. 학술행사 지원 1,000,000원 × 20회</t>
  </si>
  <si>
    <t>교비회계지원금</t>
  </si>
  <si>
    <t>10. 교육 및 협의회 참석 200,000원 × 5회</t>
  </si>
  <si>
    <t>11. 업무협의 및 자료조사 200,000원 × 5회</t>
  </si>
  <si>
    <t>12. 직원 업무출장 150,000원 × 5명 × 12회</t>
  </si>
  <si>
    <t>13. 국책사업 관련 출장 200,000원 × 3명 × 20회</t>
  </si>
  <si>
    <t>14. 산학협력분단장 업무출장 200,000원 × 20회</t>
  </si>
  <si>
    <t>15. 직원 연수</t>
  </si>
  <si>
    <t>16. 산학협력 해외사업 출장 5,000,000원 × 1명</t>
  </si>
  <si>
    <t>7. 직원 직무교육(외부교육기관) 350,000원 × 4명 × 3회</t>
  </si>
  <si>
    <t>8. 분단 및 연구소/센터 워크숍 5,000,000원 × 2회</t>
  </si>
  <si>
    <t>9. 전국 연구관리자 세미나 참가비 500,000원 × 4명 × 2회</t>
  </si>
  <si>
    <t>9. 프린터 토너 구입 200,000원 × 5개</t>
  </si>
  <si>
    <t>10. 복사용지 등 전산소모품 구입 25,000원 × 4회 × 10박스</t>
  </si>
  <si>
    <t>11. 사무용 소모품 구입 100,000원 × 10종</t>
  </si>
  <si>
    <t>12. 사무용품 구입 500,000원 × 6회</t>
  </si>
  <si>
    <t>13. 전산소모품 구입 500,000원 × 6회</t>
  </si>
  <si>
    <t>14. 분단장실 차재료 구입 150,000원 × 12월</t>
  </si>
  <si>
    <t>1. 정수기 임차료 50,000원 × 12월</t>
  </si>
  <si>
    <t>2. 복사기 임차료 165,000원 × 12월</t>
  </si>
  <si>
    <t>13. 업무협의 및 간담회 200,000원 × 10회</t>
  </si>
  <si>
    <t>14. 분단장 유관기관 업무협의 100,000원 × 10회</t>
  </si>
  <si>
    <t>15. 회의용 음료 구입 100,000원 × 8회</t>
  </si>
  <si>
    <t>16. 소관 위원회 운영 300,000원 × 5회</t>
  </si>
  <si>
    <t>17. 보직수행경비 및 직무수행경비</t>
  </si>
  <si>
    <t>18. 부서운영비</t>
  </si>
  <si>
    <t>19. 산학·연구사업 업무추진 간담회 350,000원 × 20회</t>
  </si>
  <si>
    <t>20. 산학협력분단 업무간담회 350,000원 × 10회</t>
  </si>
  <si>
    <t>21. 연구소/센터 및 학교기업 업무간담회 500,000원 × 4회</t>
  </si>
  <si>
    <t>2. 각종 심의 및 평가 관련 위원회 수당 200,000원 × 5명 × 5회</t>
  </si>
  <si>
    <t>3. 운영위원회 회의참석 수당 100,000원 × 10명 × 6회</t>
  </si>
  <si>
    <t>4. 지식재산권 관리 심의위원회 회의참석 수당 100,000원 × 10명 × 2회</t>
  </si>
  <si>
    <t>5. 운영위원회 회의비 350,000원 × 6회</t>
  </si>
  <si>
    <t>6. 분단장 업무추진 회의비 300,000원 × 10회</t>
  </si>
  <si>
    <t>5. 우편요금 등 각종 수수료 및 사용료 50,000원 × 20회</t>
  </si>
  <si>
    <t>6. 4대보험 관련 전산이용료 5,500원 × 12월</t>
  </si>
  <si>
    <t>7. 산단 회계감사 수수료 1,500,000원 × 1회</t>
  </si>
  <si>
    <t>6. 전국대학 연구관리자협의회 연회비 500,000원 × 1회</t>
  </si>
  <si>
    <t>7. 전국 및 강원지역 산학협력단장협의회 연회비 700,000원 × 2회</t>
  </si>
  <si>
    <t>8. 연구소 및 센터 공공요금 지원 20,000,000원 × 1회</t>
  </si>
  <si>
    <t xml:space="preserve">2. 교육법전 구입 </t>
  </si>
  <si>
    <t>3. 신문 구독료 30,000원 × 12월 × 3종</t>
  </si>
  <si>
    <t>5. 홍보광고료 4,000,000원 × 3회</t>
  </si>
  <si>
    <t>6. 홍보용품 구입 10,000,000원 × 2회</t>
  </si>
  <si>
    <t>7. 산학협력 추진 특산품 구입 500,000원 × 5회</t>
  </si>
  <si>
    <t>2. 사무기기 수리 200,000원 × 5회 × 2종</t>
  </si>
  <si>
    <t>3. 홈페이지 유지보수 150,000원 × 12월</t>
  </si>
  <si>
    <t>3. 전국 산학협력단장 협의회 부담금 500,000원 × 3회</t>
  </si>
  <si>
    <t>4. 강원지역 산학협력단장 협의회 부담금 500,000원 × 2회</t>
  </si>
  <si>
    <t>5. 산학협력단 관리자 부담금 500,000원 × 2명 × 2회</t>
  </si>
  <si>
    <t>6. 직원 재정보험료 100,000원 × 9명</t>
  </si>
  <si>
    <t>7. 전국 및 강원지역 산학협력단장협의회 세미나 참가비 600,000원 × 2회</t>
  </si>
  <si>
    <t>8. 학교기업 선정 및 운영지원 25,000,000원 × 1회</t>
  </si>
  <si>
    <t>1. 연구비 이자반납 50,000원 × 540과제</t>
  </si>
  <si>
    <t>9. 부설연구소(센터) 활성화 지원 1,000,000원 × 21곳</t>
  </si>
  <si>
    <t>10. 창업보육센터 지원 20,000,000원 × 1회</t>
  </si>
  <si>
    <t>11. 중소기업산학협력센터 지원 5,000,000원 × 1회</t>
  </si>
  <si>
    <t>12. 신규사업 대응투자 25,000,000원 × 2회</t>
  </si>
  <si>
    <t>1. 산학협력분단 토지 매입</t>
  </si>
  <si>
    <t>1. 국내 특허출원지원비 1,100,000원 × 190건</t>
  </si>
  <si>
    <t>2. 국내 특허등록지원비 1,000,000원 × 85건</t>
  </si>
  <si>
    <t>3. 특허관리 연차료 지원 150,000원 × 170건</t>
  </si>
  <si>
    <t>5. 해외 특허등록지원비 5,000,000원 × 2건</t>
  </si>
  <si>
    <t>2. 컴퓨터 구입 1,500,000원 × 7대</t>
  </si>
  <si>
    <t>3. 모니터 구입 300,000원 × 5대</t>
  </si>
  <si>
    <t>4. 프린터 구입 700,000원 × 5대</t>
  </si>
  <si>
    <t>5. 신규직원 비품 구입 2,000,000원 × 2명</t>
  </si>
  <si>
    <t xml:space="preserve">6. 근무 환경개선 비품(책상 등) 구입 </t>
  </si>
  <si>
    <t>1. G20 회계프로그램 구입</t>
  </si>
  <si>
    <t>2. 인건비풀링제 온라인시스템 구축 100,000,000원 × 1식</t>
  </si>
  <si>
    <t>3. R&amp;D자금관리시스템(RCMS)구축 100,000,000원 × 1식</t>
  </si>
  <si>
    <t>8. 삼척분단 자금 차기이월자금</t>
  </si>
  <si>
    <t>1. 연구비 차기이월자금</t>
  </si>
  <si>
    <t>2. 광역경제권 선도산업 인재양성사업 사업비 차기이월자금</t>
  </si>
  <si>
    <t>3. 2단계 Bk21사업 사업비 차기이월자금</t>
  </si>
  <si>
    <t>4. TLO사업 사업비 차기이월자금</t>
  </si>
  <si>
    <t>5. 기술이전수익 적립금 차기이월자금</t>
  </si>
  <si>
    <t>6. 간접연구경비 차기이월자금</t>
  </si>
  <si>
    <t>7. 기타 자금 차기이월자금</t>
  </si>
  <si>
    <t>교비회계지원금</t>
  </si>
  <si>
    <t>교비회계지원금</t>
  </si>
  <si>
    <t>3. 연구활동지원 업무협의 250,000원 × 20회</t>
  </si>
  <si>
    <t>4. 산학연구기획과 업무추진 250,000원 × 10회</t>
  </si>
  <si>
    <t>1. 2단계 BK21사업 교비 대응자금(발전기금)</t>
  </si>
  <si>
    <t>1. 학교기업지원사업 대응자금</t>
  </si>
  <si>
    <t>3. 리더연구자 지원사업(창의적 연구지원사업) 대응자금</t>
  </si>
  <si>
    <t>4. 강원지역환경기술개발센터 대응자금</t>
  </si>
  <si>
    <t>5. 공학교육혁신센터지원사업 대응자금</t>
  </si>
  <si>
    <t>6. 과학영재교육원 대응자금</t>
  </si>
  <si>
    <t>7. 수목진단센터 지원사업 대응자금</t>
  </si>
  <si>
    <t>8. 신규선정사업대응투자</t>
  </si>
  <si>
    <t>7. 수목진단센터 지원사업</t>
  </si>
  <si>
    <t>1. 산학협력단 발전기금 적립</t>
  </si>
  <si>
    <t>1. 신임교수연구비 지원</t>
  </si>
  <si>
    <t>2. 창업보육센터 대응자금</t>
  </si>
  <si>
    <t>1. 광역경제권 선도산업 인재양성사업 교비 대응자금</t>
  </si>
  <si>
    <t>2. 2기 TLO사업 교비 대응자금</t>
  </si>
  <si>
    <t>3. 신임교수연구비 지원</t>
  </si>
  <si>
    <t>4. R&amp;D사업 공모과제(소형 및 대형과제) 지원</t>
  </si>
  <si>
    <t>13. 삼척캠퍼스 기성회 사업 지원금</t>
  </si>
  <si>
    <t>9. 삼척캠퍼스 기성회 대응자금</t>
  </si>
  <si>
    <t>2. R&amp;D사업 공모과제(소형 및 대형과제) 지원</t>
  </si>
  <si>
    <t>3. 지역거점연구단육성사업</t>
  </si>
  <si>
    <t>4. 지역혁신센터(RIC)사업</t>
  </si>
  <si>
    <t>11. 신진교수 연구비 10,000,000원 × 7명</t>
  </si>
  <si>
    <t>12. R&amp;D사업 공모과제 준비 지원금 1,000,000원 × 10건</t>
  </si>
  <si>
    <t>13. 저서발간료 600,000원 × 50명</t>
  </si>
  <si>
    <t>14. 학술연구상 시상금 1,000,000원 × 4명</t>
  </si>
  <si>
    <t>15. 학술연구조성 국내학술지 장려금 2,000,000원 × 130건</t>
  </si>
  <si>
    <t>16. 학술연구조성 국제학술지 장려금 3,200,000원 × 25건</t>
  </si>
  <si>
    <t>17. 산학협력관련 책자 발간 10,000원 × 200부</t>
  </si>
  <si>
    <t>18. 산학협력추진 업무협의 250,000원 × 10회</t>
  </si>
  <si>
    <t>19. 학과 산학협력 개최 지원 500,000원 × 10회</t>
  </si>
  <si>
    <t>20. 산학협력 협약체결 지원 2,000,000원 × 5건</t>
  </si>
  <si>
    <t>21. 전국규모 학술행사 지원 3,000,000원 × 3회</t>
  </si>
  <si>
    <t>22. 지회규모 학술행사 지원 1,000,000원 × 11회</t>
  </si>
  <si>
    <t>23. 산학협력체결 지원 700,000원 × 10회</t>
  </si>
  <si>
    <t>24. 폐광지역 청소년해양캠프 지원 5,000,000원 × 1회</t>
  </si>
  <si>
    <t>3. 실험실 연구활동 종사자 보험가입</t>
  </si>
  <si>
    <t>4. 국책사업 등 책임시수 감면 강사료 지원</t>
  </si>
  <si>
    <t>5. 국책사업 등 책임시수감면 강사료 52,500원 × 2명 × 8시간 × 30주</t>
  </si>
  <si>
    <t>2. 창업보육센터 대응자금</t>
  </si>
  <si>
    <t>1. 산학협력단 연구진흥기금 적립</t>
  </si>
  <si>
    <t>1. 산학협력단 공간확보기금 적립</t>
  </si>
  <si>
    <t>2012회계연도 강원대학교 산학협력단 자금예산총액은 수입·지출 각각 129,952,922천원으로 한다.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</si>
</sst>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&quot;월&quot;\ dd&quot;일&quot;"/>
  </numFmts>
  <fonts count="70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1"/>
      <name val="바탕체"/>
      <family val="1"/>
    </font>
    <font>
      <b/>
      <sz val="14"/>
      <name val="굴림체"/>
      <family val="3"/>
    </font>
    <font>
      <sz val="14"/>
      <name val="굴림체"/>
      <family val="3"/>
    </font>
    <font>
      <sz val="14"/>
      <name val="돋움"/>
      <family val="3"/>
    </font>
    <font>
      <sz val="12"/>
      <name val="굴림체"/>
      <family val="3"/>
    </font>
    <font>
      <b/>
      <sz val="14"/>
      <name val="굴림"/>
      <family val="3"/>
    </font>
    <font>
      <sz val="14"/>
      <color indexed="8"/>
      <name val="굴림체"/>
      <family val="3"/>
    </font>
    <font>
      <b/>
      <sz val="10"/>
      <name val="굴림"/>
      <family val="3"/>
    </font>
    <font>
      <sz val="10"/>
      <name val="굴림"/>
      <family val="3"/>
    </font>
    <font>
      <sz val="14"/>
      <name val="굴림"/>
      <family val="3"/>
    </font>
    <font>
      <b/>
      <sz val="11"/>
      <name val="돋움"/>
      <family val="3"/>
    </font>
    <font>
      <b/>
      <sz val="14"/>
      <name val="돋움"/>
      <family val="3"/>
    </font>
    <font>
      <b/>
      <sz val="15"/>
      <name val="굴림체"/>
      <family val="3"/>
    </font>
    <font>
      <sz val="15"/>
      <name val="굴림"/>
      <family val="3"/>
    </font>
    <font>
      <sz val="15"/>
      <name val="돋움"/>
      <family val="3"/>
    </font>
    <font>
      <b/>
      <sz val="13"/>
      <name val="돋움"/>
      <family val="3"/>
    </font>
    <font>
      <sz val="36"/>
      <name val="휴먼둥근헤드라인"/>
      <family val="1"/>
    </font>
    <font>
      <b/>
      <sz val="15"/>
      <name val="돋움"/>
      <family val="3"/>
    </font>
    <font>
      <sz val="15"/>
      <name val="굴림체"/>
      <family val="3"/>
    </font>
    <font>
      <b/>
      <sz val="15"/>
      <name val="굴림"/>
      <family val="3"/>
    </font>
    <font>
      <sz val="11"/>
      <name val="한컴바탕"/>
      <family val="1"/>
    </font>
    <font>
      <b/>
      <sz val="20"/>
      <color indexed="8"/>
      <name val="한컴바탕"/>
      <family val="1"/>
    </font>
    <font>
      <sz val="14"/>
      <name val="한컴바탕"/>
      <family val="1"/>
    </font>
    <font>
      <sz val="14"/>
      <color indexed="8"/>
      <name val="한컴바탕"/>
      <family val="1"/>
    </font>
    <font>
      <b/>
      <sz val="14"/>
      <color indexed="8"/>
      <name val="굴림"/>
      <family val="3"/>
    </font>
    <font>
      <sz val="11"/>
      <name val="굴림"/>
      <family val="3"/>
    </font>
    <font>
      <b/>
      <sz val="60"/>
      <color indexed="8"/>
      <name val="굴림"/>
      <family val="3"/>
    </font>
    <font>
      <b/>
      <sz val="36"/>
      <color indexed="8"/>
      <name val="굴림"/>
      <family val="3"/>
    </font>
    <font>
      <b/>
      <sz val="12"/>
      <color indexed="8"/>
      <name val="굴림"/>
      <family val="3"/>
    </font>
    <font>
      <b/>
      <u val="single"/>
      <sz val="20"/>
      <name val="굴림"/>
      <family val="3"/>
    </font>
    <font>
      <b/>
      <sz val="20"/>
      <name val="굴림"/>
      <family val="3"/>
    </font>
    <font>
      <sz val="12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3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89">
    <xf numFmtId="0" fontId="0" fillId="0" borderId="0" xfId="0" applyAlignment="1">
      <alignment/>
    </xf>
    <xf numFmtId="176" fontId="4" fillId="0" borderId="0" xfId="66" applyNumberFormat="1" applyFont="1" applyAlignment="1">
      <alignment vertical="center"/>
      <protection/>
    </xf>
    <xf numFmtId="176" fontId="5" fillId="0" borderId="0" xfId="66" applyNumberFormat="1" applyFont="1" applyAlignment="1">
      <alignment vertical="center"/>
      <protection/>
    </xf>
    <xf numFmtId="176" fontId="6" fillId="0" borderId="0" xfId="66" applyNumberFormat="1" applyFont="1" applyAlignment="1">
      <alignment horizontal="right" vertical="center"/>
      <protection/>
    </xf>
    <xf numFmtId="0" fontId="6" fillId="0" borderId="10" xfId="66" applyFont="1" applyFill="1" applyBorder="1" applyAlignment="1">
      <alignment vertical="center" shrinkToFit="1"/>
      <protection/>
    </xf>
    <xf numFmtId="176" fontId="5" fillId="0" borderId="11" xfId="66" applyNumberFormat="1" applyFont="1" applyBorder="1" applyAlignment="1">
      <alignment vertical="center"/>
      <protection/>
    </xf>
    <xf numFmtId="0" fontId="6" fillId="0" borderId="12" xfId="66" applyFont="1" applyFill="1" applyBorder="1" applyAlignment="1">
      <alignment vertical="center" shrinkToFit="1"/>
      <protection/>
    </xf>
    <xf numFmtId="176" fontId="6" fillId="0" borderId="11" xfId="66" applyNumberFormat="1" applyFont="1" applyBorder="1" applyAlignment="1">
      <alignment vertical="center"/>
      <protection/>
    </xf>
    <xf numFmtId="176" fontId="6" fillId="0" borderId="10" xfId="66" applyNumberFormat="1" applyFont="1" applyFill="1" applyBorder="1" applyAlignment="1">
      <alignment horizontal="left" vertical="center" shrinkToFit="1"/>
      <protection/>
    </xf>
    <xf numFmtId="176" fontId="6" fillId="0" borderId="12" xfId="66" applyNumberFormat="1" applyFont="1" applyFill="1" applyBorder="1" applyAlignment="1">
      <alignment horizontal="left" vertical="center" shrinkToFit="1"/>
      <protection/>
    </xf>
    <xf numFmtId="0" fontId="6" fillId="0" borderId="13" xfId="66" applyFont="1" applyFill="1" applyBorder="1" applyAlignment="1">
      <alignment vertical="center" shrinkToFit="1"/>
      <protection/>
    </xf>
    <xf numFmtId="176" fontId="6" fillId="0" borderId="14" xfId="66" applyNumberFormat="1" applyFont="1" applyFill="1" applyBorder="1" applyAlignment="1">
      <alignment horizontal="left" vertical="center" shrinkToFit="1"/>
      <protection/>
    </xf>
    <xf numFmtId="176" fontId="6" fillId="0" borderId="15" xfId="66" applyNumberFormat="1" applyFont="1" applyFill="1" applyBorder="1" applyAlignment="1">
      <alignment horizontal="left" vertical="center" shrinkToFit="1"/>
      <protection/>
    </xf>
    <xf numFmtId="176" fontId="6" fillId="0" borderId="16" xfId="66" applyNumberFormat="1" applyFont="1" applyFill="1" applyBorder="1" applyAlignment="1">
      <alignment horizontal="left" vertical="center" shrinkToFit="1"/>
      <protection/>
    </xf>
    <xf numFmtId="176" fontId="6" fillId="0" borderId="10" xfId="66" applyNumberFormat="1" applyFont="1" applyFill="1" applyBorder="1" applyAlignment="1">
      <alignment vertical="center" shrinkToFit="1"/>
      <protection/>
    </xf>
    <xf numFmtId="176" fontId="6" fillId="0" borderId="12" xfId="66" applyNumberFormat="1" applyFont="1" applyFill="1" applyBorder="1" applyAlignment="1">
      <alignment vertical="center" shrinkToFit="1"/>
      <protection/>
    </xf>
    <xf numFmtId="176" fontId="4" fillId="0" borderId="0" xfId="67" applyNumberFormat="1" applyFont="1" applyAlignment="1">
      <alignment vertical="center"/>
      <protection/>
    </xf>
    <xf numFmtId="176" fontId="5" fillId="0" borderId="0" xfId="67" applyNumberFormat="1" applyFont="1" applyAlignment="1">
      <alignment vertical="center"/>
      <protection/>
    </xf>
    <xf numFmtId="176" fontId="5" fillId="0" borderId="0" xfId="67" applyNumberFormat="1" applyFont="1" applyBorder="1" applyAlignment="1">
      <alignment horizontal="right" vertical="center"/>
      <protection/>
    </xf>
    <xf numFmtId="176" fontId="6" fillId="0" borderId="0" xfId="67" applyNumberFormat="1" applyFont="1" applyBorder="1" applyAlignment="1">
      <alignment horizontal="right" vertical="center"/>
      <protection/>
    </xf>
    <xf numFmtId="176" fontId="4" fillId="0" borderId="0" xfId="68" applyNumberFormat="1" applyFont="1" applyAlignment="1">
      <alignment horizontal="center" vertical="center"/>
      <protection/>
    </xf>
    <xf numFmtId="176" fontId="5" fillId="0" borderId="0" xfId="68" applyNumberFormat="1" applyFont="1" applyFill="1" applyBorder="1" applyAlignment="1">
      <alignment horizontal="left" vertical="center" shrinkToFit="1"/>
      <protection/>
    </xf>
    <xf numFmtId="176" fontId="6" fillId="0" borderId="17" xfId="68" applyNumberFormat="1" applyFont="1" applyFill="1" applyBorder="1" applyAlignment="1">
      <alignment horizontal="left" vertical="center" shrinkToFit="1"/>
      <protection/>
    </xf>
    <xf numFmtId="176" fontId="5" fillId="0" borderId="11" xfId="68" applyNumberFormat="1" applyFont="1" applyBorder="1" applyAlignment="1">
      <alignment vertical="center"/>
      <protection/>
    </xf>
    <xf numFmtId="0" fontId="6" fillId="0" borderId="11" xfId="68" applyFont="1" applyBorder="1" applyAlignment="1">
      <alignment vertical="center" wrapText="1"/>
      <protection/>
    </xf>
    <xf numFmtId="0" fontId="6" fillId="0" borderId="11" xfId="68" applyFont="1" applyBorder="1" applyAlignment="1">
      <alignment vertical="center"/>
      <protection/>
    </xf>
    <xf numFmtId="176" fontId="6" fillId="0" borderId="17" xfId="68" applyNumberFormat="1" applyFont="1" applyFill="1" applyBorder="1" applyAlignment="1">
      <alignment vertical="center" shrinkToFit="1"/>
      <protection/>
    </xf>
    <xf numFmtId="176" fontId="6" fillId="0" borderId="11" xfId="68" applyNumberFormat="1" applyFont="1" applyFill="1" applyBorder="1" applyAlignment="1">
      <alignment vertical="center" wrapText="1" shrinkToFit="1"/>
      <protection/>
    </xf>
    <xf numFmtId="3" fontId="10" fillId="0" borderId="11" xfId="68" applyNumberFormat="1" applyFont="1" applyBorder="1" applyAlignment="1">
      <alignment horizontal="left" vertical="center" wrapText="1"/>
      <protection/>
    </xf>
    <xf numFmtId="3" fontId="10" fillId="0" borderId="11" xfId="68" applyNumberFormat="1" applyFont="1" applyBorder="1" applyAlignment="1">
      <alignment horizontal="center" vertical="center" wrapText="1"/>
      <protection/>
    </xf>
    <xf numFmtId="176" fontId="6" fillId="0" borderId="10" xfId="68" applyNumberFormat="1" applyFont="1" applyFill="1" applyBorder="1" applyAlignment="1">
      <alignment horizontal="left" vertical="center" shrinkToFit="1"/>
      <protection/>
    </xf>
    <xf numFmtId="176" fontId="6" fillId="0" borderId="15" xfId="68" applyNumberFormat="1" applyFont="1" applyFill="1" applyBorder="1" applyAlignment="1">
      <alignment vertical="center" shrinkToFit="1"/>
      <protection/>
    </xf>
    <xf numFmtId="0" fontId="6" fillId="0" borderId="18" xfId="68" applyFont="1" applyBorder="1" applyAlignment="1">
      <alignment vertical="center"/>
      <protection/>
    </xf>
    <xf numFmtId="176" fontId="8" fillId="0" borderId="0" xfId="70" applyNumberFormat="1" applyFont="1" applyAlignment="1">
      <alignment horizontal="center" vertical="center"/>
      <protection/>
    </xf>
    <xf numFmtId="176" fontId="5" fillId="0" borderId="0" xfId="70" applyNumberFormat="1" applyFont="1" applyAlignment="1">
      <alignment vertical="center"/>
      <protection/>
    </xf>
    <xf numFmtId="176" fontId="11" fillId="0" borderId="0" xfId="70" applyNumberFormat="1" applyFont="1" applyFill="1" applyAlignment="1">
      <alignment vertical="center" shrinkToFit="1"/>
      <protection/>
    </xf>
    <xf numFmtId="176" fontId="12" fillId="0" borderId="0" xfId="70" applyNumberFormat="1" applyFont="1" applyFill="1" applyAlignment="1">
      <alignment vertical="center" shrinkToFit="1"/>
      <protection/>
    </xf>
    <xf numFmtId="0" fontId="0" fillId="0" borderId="0" xfId="0" applyFill="1" applyAlignment="1">
      <alignment/>
    </xf>
    <xf numFmtId="176" fontId="6" fillId="0" borderId="15" xfId="66" applyNumberFormat="1" applyFont="1" applyFill="1" applyBorder="1" applyAlignment="1">
      <alignment vertical="center" shrinkToFit="1"/>
      <protection/>
    </xf>
    <xf numFmtId="176" fontId="6" fillId="0" borderId="17" xfId="66" applyNumberFormat="1" applyFont="1" applyFill="1" applyBorder="1" applyAlignment="1">
      <alignment horizontal="left" vertical="center" shrinkToFit="1"/>
      <protection/>
    </xf>
    <xf numFmtId="176" fontId="6" fillId="0" borderId="19" xfId="66" applyNumberFormat="1" applyFont="1" applyFill="1" applyBorder="1" applyAlignment="1">
      <alignment vertical="center" shrinkToFit="1"/>
      <protection/>
    </xf>
    <xf numFmtId="176" fontId="6" fillId="0" borderId="17" xfId="66" applyNumberFormat="1" applyFont="1" applyFill="1" applyBorder="1" applyAlignment="1">
      <alignment vertical="center" shrinkToFit="1"/>
      <protection/>
    </xf>
    <xf numFmtId="176" fontId="6" fillId="0" borderId="20" xfId="66" applyNumberFormat="1" applyFont="1" applyFill="1" applyBorder="1" applyAlignment="1">
      <alignment horizontal="left" vertical="center" shrinkToFit="1"/>
      <protection/>
    </xf>
    <xf numFmtId="176" fontId="7" fillId="0" borderId="0" xfId="0" applyNumberFormat="1" applyFont="1" applyFill="1" applyAlignment="1">
      <alignment/>
    </xf>
    <xf numFmtId="176" fontId="6" fillId="0" borderId="10" xfId="68" applyNumberFormat="1" applyFont="1" applyFill="1" applyBorder="1" applyAlignment="1">
      <alignment vertical="center" shrinkToFit="1"/>
      <protection/>
    </xf>
    <xf numFmtId="176" fontId="6" fillId="0" borderId="15" xfId="68" applyNumberFormat="1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 horizontal="center" vertical="center"/>
    </xf>
    <xf numFmtId="176" fontId="4" fillId="0" borderId="0" xfId="67" applyNumberFormat="1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176" fontId="6" fillId="0" borderId="21" xfId="68" applyNumberFormat="1" applyFont="1" applyFill="1" applyBorder="1" applyAlignment="1">
      <alignment horizontal="left" vertical="center" shrinkToFit="1"/>
      <protection/>
    </xf>
    <xf numFmtId="176" fontId="6" fillId="0" borderId="22" xfId="66" applyNumberFormat="1" applyFont="1" applyFill="1" applyBorder="1" applyAlignment="1">
      <alignment horizontal="left" vertical="center" shrinkToFit="1"/>
      <protection/>
    </xf>
    <xf numFmtId="176" fontId="6" fillId="0" borderId="23" xfId="68" applyNumberFormat="1" applyFont="1" applyFill="1" applyBorder="1" applyAlignment="1">
      <alignment horizontal="left" vertical="center" shrinkToFit="1"/>
      <protection/>
    </xf>
    <xf numFmtId="177" fontId="6" fillId="0" borderId="17" xfId="48" applyNumberFormat="1" applyFont="1" applyFill="1" applyBorder="1" applyAlignment="1">
      <alignment horizontal="right" vertical="center" shrinkToFit="1"/>
    </xf>
    <xf numFmtId="177" fontId="6" fillId="0" borderId="24" xfId="66" applyNumberFormat="1" applyFont="1" applyFill="1" applyBorder="1" applyAlignment="1">
      <alignment horizontal="right" vertical="center" shrinkToFit="1"/>
      <protection/>
    </xf>
    <xf numFmtId="177" fontId="6" fillId="0" borderId="22" xfId="66" applyNumberFormat="1" applyFont="1" applyFill="1" applyBorder="1" applyAlignment="1">
      <alignment horizontal="right" vertical="center" shrinkToFit="1"/>
      <protection/>
    </xf>
    <xf numFmtId="177" fontId="6" fillId="0" borderId="0" xfId="66" applyNumberFormat="1" applyFont="1" applyFill="1" applyBorder="1" applyAlignment="1">
      <alignment horizontal="right" vertical="center" shrinkToFit="1"/>
      <protection/>
    </xf>
    <xf numFmtId="177" fontId="6" fillId="0" borderId="25" xfId="66" applyNumberFormat="1" applyFont="1" applyFill="1" applyBorder="1" applyAlignment="1">
      <alignment horizontal="right" vertical="center" shrinkToFit="1"/>
      <protection/>
    </xf>
    <xf numFmtId="177" fontId="6" fillId="0" borderId="19" xfId="48" applyNumberFormat="1" applyFont="1" applyFill="1" applyBorder="1" applyAlignment="1">
      <alignment horizontal="right" vertical="center" shrinkToFit="1"/>
    </xf>
    <xf numFmtId="177" fontId="6" fillId="0" borderId="25" xfId="48" applyNumberFormat="1" applyFont="1" applyFill="1" applyBorder="1" applyAlignment="1">
      <alignment horizontal="right" vertical="center" shrinkToFit="1"/>
    </xf>
    <xf numFmtId="177" fontId="6" fillId="0" borderId="22" xfId="48" applyNumberFormat="1" applyFont="1" applyFill="1" applyBorder="1" applyAlignment="1">
      <alignment horizontal="right" vertical="center" shrinkToFit="1"/>
    </xf>
    <xf numFmtId="178" fontId="6" fillId="0" borderId="17" xfId="48" applyNumberFormat="1" applyFont="1" applyFill="1" applyBorder="1" applyAlignment="1">
      <alignment horizontal="right" vertical="center" shrinkToFit="1"/>
    </xf>
    <xf numFmtId="178" fontId="6" fillId="0" borderId="15" xfId="66" applyNumberFormat="1" applyFont="1" applyFill="1" applyBorder="1" applyAlignment="1">
      <alignment horizontal="right" vertical="center" shrinkToFit="1"/>
      <protection/>
    </xf>
    <xf numFmtId="178" fontId="6" fillId="0" borderId="17" xfId="66" applyNumberFormat="1" applyFont="1" applyFill="1" applyBorder="1" applyAlignment="1">
      <alignment horizontal="right" vertical="center" shrinkToFit="1"/>
      <protection/>
    </xf>
    <xf numFmtId="178" fontId="6" fillId="0" borderId="19" xfId="48" applyNumberFormat="1" applyFont="1" applyFill="1" applyBorder="1" applyAlignment="1">
      <alignment horizontal="right" vertical="center" shrinkToFit="1"/>
    </xf>
    <xf numFmtId="178" fontId="6" fillId="0" borderId="19" xfId="66" applyNumberFormat="1" applyFont="1" applyFill="1" applyBorder="1" applyAlignment="1">
      <alignment horizontal="right" vertical="center" shrinkToFit="1"/>
      <protection/>
    </xf>
    <xf numFmtId="176" fontId="6" fillId="0" borderId="26" xfId="66" applyNumberFormat="1" applyFont="1" applyFill="1" applyBorder="1" applyAlignment="1">
      <alignment horizontal="left" vertical="center" shrinkToFit="1"/>
      <protection/>
    </xf>
    <xf numFmtId="177" fontId="6" fillId="0" borderId="24" xfId="48" applyNumberFormat="1" applyFont="1" applyFill="1" applyBorder="1" applyAlignment="1">
      <alignment horizontal="right" vertical="center" shrinkToFit="1"/>
    </xf>
    <xf numFmtId="178" fontId="6" fillId="0" borderId="15" xfId="48" applyNumberFormat="1" applyFont="1" applyFill="1" applyBorder="1" applyAlignment="1">
      <alignment horizontal="right" vertical="center" shrinkToFit="1"/>
    </xf>
    <xf numFmtId="177" fontId="6" fillId="0" borderId="23" xfId="66" applyNumberFormat="1" applyFont="1" applyFill="1" applyBorder="1" applyAlignment="1">
      <alignment horizontal="right" vertical="center" shrinkToFit="1"/>
      <protection/>
    </xf>
    <xf numFmtId="176" fontId="6" fillId="0" borderId="27" xfId="66" applyNumberFormat="1" applyFont="1" applyBorder="1" applyAlignment="1">
      <alignment vertical="center"/>
      <protection/>
    </xf>
    <xf numFmtId="0" fontId="6" fillId="0" borderId="28" xfId="66" applyFont="1" applyFill="1" applyBorder="1" applyAlignment="1">
      <alignment vertical="center" shrinkToFit="1"/>
      <protection/>
    </xf>
    <xf numFmtId="176" fontId="6" fillId="0" borderId="29" xfId="66" applyNumberFormat="1" applyFont="1" applyFill="1" applyBorder="1" applyAlignment="1">
      <alignment vertical="center" shrinkToFit="1"/>
      <protection/>
    </xf>
    <xf numFmtId="177" fontId="6" fillId="0" borderId="30" xfId="66" applyNumberFormat="1" applyFont="1" applyFill="1" applyBorder="1" applyAlignment="1">
      <alignment horizontal="right" vertical="center" shrinkToFit="1"/>
      <protection/>
    </xf>
    <xf numFmtId="178" fontId="6" fillId="0" borderId="29" xfId="66" applyNumberFormat="1" applyFont="1" applyFill="1" applyBorder="1" applyAlignment="1">
      <alignment horizontal="right" vertical="center" shrinkToFit="1"/>
      <protection/>
    </xf>
    <xf numFmtId="176" fontId="6" fillId="0" borderId="18" xfId="66" applyNumberFormat="1" applyFont="1" applyBorder="1" applyAlignment="1">
      <alignment vertical="center"/>
      <protection/>
    </xf>
    <xf numFmtId="176" fontId="6" fillId="0" borderId="29" xfId="66" applyNumberFormat="1" applyFont="1" applyFill="1" applyBorder="1" applyAlignment="1">
      <alignment horizontal="left" vertical="center" shrinkToFit="1"/>
      <protection/>
    </xf>
    <xf numFmtId="176" fontId="6" fillId="0" borderId="31" xfId="66" applyNumberFormat="1" applyFont="1" applyFill="1" applyBorder="1" applyAlignment="1">
      <alignment horizontal="left" vertical="center" shrinkToFit="1"/>
      <protection/>
    </xf>
    <xf numFmtId="176" fontId="6" fillId="0" borderId="19" xfId="66" applyNumberFormat="1" applyFont="1" applyFill="1" applyBorder="1" applyAlignment="1">
      <alignment horizontal="left" vertical="center" shrinkToFit="1"/>
      <protection/>
    </xf>
    <xf numFmtId="176" fontId="6" fillId="0" borderId="23" xfId="66" applyNumberFormat="1" applyFont="1" applyFill="1" applyBorder="1" applyAlignment="1">
      <alignment horizontal="left" vertical="center" shrinkToFit="1"/>
      <protection/>
    </xf>
    <xf numFmtId="177" fontId="6" fillId="0" borderId="30" xfId="48" applyNumberFormat="1" applyFont="1" applyFill="1" applyBorder="1" applyAlignment="1">
      <alignment horizontal="right" vertical="center" shrinkToFit="1"/>
    </xf>
    <xf numFmtId="177" fontId="6" fillId="0" borderId="15" xfId="48" applyNumberFormat="1" applyFont="1" applyFill="1" applyBorder="1" applyAlignment="1">
      <alignment horizontal="right" vertical="center" shrinkToFit="1"/>
    </xf>
    <xf numFmtId="177" fontId="6" fillId="0" borderId="29" xfId="48" applyNumberFormat="1" applyFont="1" applyFill="1" applyBorder="1" applyAlignment="1">
      <alignment horizontal="right" vertical="center" shrinkToFit="1"/>
    </xf>
    <xf numFmtId="176" fontId="6" fillId="0" borderId="28" xfId="66" applyNumberFormat="1" applyFont="1" applyFill="1" applyBorder="1" applyAlignment="1">
      <alignment vertical="center" shrinkToFit="1"/>
      <protection/>
    </xf>
    <xf numFmtId="176" fontId="6" fillId="0" borderId="32" xfId="66" applyNumberFormat="1" applyFont="1" applyFill="1" applyBorder="1" applyAlignment="1">
      <alignment horizontal="left" vertical="center" shrinkToFit="1"/>
      <protection/>
    </xf>
    <xf numFmtId="0" fontId="6" fillId="0" borderId="26" xfId="66" applyFont="1" applyFill="1" applyBorder="1" applyAlignment="1">
      <alignment vertical="center" shrinkToFit="1"/>
      <protection/>
    </xf>
    <xf numFmtId="0" fontId="6" fillId="0" borderId="21" xfId="66" applyFont="1" applyFill="1" applyBorder="1" applyAlignment="1">
      <alignment vertical="center" shrinkToFit="1"/>
      <protection/>
    </xf>
    <xf numFmtId="0" fontId="6" fillId="0" borderId="33" xfId="66" applyFont="1" applyFill="1" applyBorder="1" applyAlignment="1">
      <alignment vertical="center" shrinkToFit="1"/>
      <protection/>
    </xf>
    <xf numFmtId="176" fontId="6" fillId="0" borderId="13" xfId="66" applyNumberFormat="1" applyFont="1" applyFill="1" applyBorder="1" applyAlignment="1">
      <alignment horizontal="left" vertical="center" shrinkToFit="1"/>
      <protection/>
    </xf>
    <xf numFmtId="176" fontId="6" fillId="0" borderId="28" xfId="66" applyNumberFormat="1" applyFont="1" applyFill="1" applyBorder="1" applyAlignment="1">
      <alignment horizontal="left" vertical="center" shrinkToFit="1"/>
      <protection/>
    </xf>
    <xf numFmtId="176" fontId="6" fillId="0" borderId="34" xfId="66" applyNumberFormat="1" applyFont="1" applyFill="1" applyBorder="1" applyAlignment="1">
      <alignment horizontal="left" vertical="center" shrinkToFit="1"/>
      <protection/>
    </xf>
    <xf numFmtId="0" fontId="6" fillId="0" borderId="32" xfId="66" applyFont="1" applyFill="1" applyBorder="1" applyAlignment="1">
      <alignment vertical="center" shrinkToFit="1"/>
      <protection/>
    </xf>
    <xf numFmtId="176" fontId="6" fillId="0" borderId="13" xfId="66" applyNumberFormat="1" applyFont="1" applyFill="1" applyBorder="1" applyAlignment="1">
      <alignment vertical="center" shrinkToFit="1"/>
      <protection/>
    </xf>
    <xf numFmtId="176" fontId="6" fillId="0" borderId="33" xfId="66" applyNumberFormat="1" applyFont="1" applyFill="1" applyBorder="1" applyAlignment="1">
      <alignment horizontal="left" vertical="center" shrinkToFit="1"/>
      <protection/>
    </xf>
    <xf numFmtId="178" fontId="6" fillId="0" borderId="17" xfId="68" applyNumberFormat="1" applyFont="1" applyFill="1" applyBorder="1" applyAlignment="1">
      <alignment horizontal="right" vertical="center" shrinkToFit="1"/>
      <protection/>
    </xf>
    <xf numFmtId="178" fontId="6" fillId="0" borderId="15" xfId="68" applyNumberFormat="1" applyFont="1" applyFill="1" applyBorder="1" applyAlignment="1">
      <alignment horizontal="right" vertical="center" shrinkToFit="1"/>
      <protection/>
    </xf>
    <xf numFmtId="176" fontId="6" fillId="0" borderId="12" xfId="68" applyNumberFormat="1" applyFont="1" applyFill="1" applyBorder="1" applyAlignment="1">
      <alignment horizontal="left" vertical="center" shrinkToFit="1"/>
      <protection/>
    </xf>
    <xf numFmtId="176" fontId="6" fillId="0" borderId="13" xfId="68" applyNumberFormat="1" applyFont="1" applyFill="1" applyBorder="1" applyAlignment="1">
      <alignment horizontal="left" vertical="center" shrinkToFit="1"/>
      <protection/>
    </xf>
    <xf numFmtId="176" fontId="6" fillId="0" borderId="26" xfId="68" applyNumberFormat="1" applyFont="1" applyFill="1" applyBorder="1" applyAlignment="1">
      <alignment horizontal="center" vertical="center" shrinkToFit="1"/>
      <protection/>
    </xf>
    <xf numFmtId="176" fontId="6" fillId="0" borderId="20" xfId="68" applyNumberFormat="1" applyFont="1" applyFill="1" applyBorder="1" applyAlignment="1">
      <alignment horizontal="center" vertical="center" shrinkToFit="1"/>
      <protection/>
    </xf>
    <xf numFmtId="176" fontId="6" fillId="0" borderId="34" xfId="68" applyNumberFormat="1" applyFont="1" applyFill="1" applyBorder="1" applyAlignment="1">
      <alignment horizontal="center" vertical="center" shrinkToFit="1"/>
      <protection/>
    </xf>
    <xf numFmtId="0" fontId="6" fillId="0" borderId="26" xfId="68" applyFont="1" applyFill="1" applyBorder="1" applyAlignment="1">
      <alignment horizontal="left" vertical="center" shrinkToFit="1"/>
      <protection/>
    </xf>
    <xf numFmtId="0" fontId="6" fillId="0" borderId="34" xfId="68" applyFont="1" applyFill="1" applyBorder="1" applyAlignment="1">
      <alignment horizontal="left" vertical="center" shrinkToFit="1"/>
      <protection/>
    </xf>
    <xf numFmtId="176" fontId="6" fillId="0" borderId="26" xfId="68" applyNumberFormat="1" applyFont="1" applyFill="1" applyBorder="1" applyAlignment="1">
      <alignment horizontal="left" vertical="center" shrinkToFit="1"/>
      <protection/>
    </xf>
    <xf numFmtId="0" fontId="6" fillId="0" borderId="32" xfId="68" applyFont="1" applyFill="1" applyBorder="1" applyAlignment="1">
      <alignment horizontal="left" vertical="center" shrinkToFit="1"/>
      <protection/>
    </xf>
    <xf numFmtId="176" fontId="6" fillId="0" borderId="28" xfId="68" applyNumberFormat="1" applyFont="1" applyFill="1" applyBorder="1" applyAlignment="1">
      <alignment horizontal="left" vertical="center" shrinkToFit="1"/>
      <protection/>
    </xf>
    <xf numFmtId="176" fontId="6" fillId="0" borderId="33" xfId="68" applyNumberFormat="1" applyFont="1" applyFill="1" applyBorder="1" applyAlignment="1">
      <alignment horizontal="left" vertical="center" shrinkToFit="1"/>
      <protection/>
    </xf>
    <xf numFmtId="176" fontId="6" fillId="0" borderId="29" xfId="68" applyNumberFormat="1" applyFont="1" applyFill="1" applyBorder="1" applyAlignment="1">
      <alignment vertical="center" shrinkToFit="1"/>
      <protection/>
    </xf>
    <xf numFmtId="178" fontId="6" fillId="0" borderId="29" xfId="68" applyNumberFormat="1" applyFont="1" applyFill="1" applyBorder="1" applyAlignment="1">
      <alignment horizontal="right" vertical="center" shrinkToFit="1"/>
      <protection/>
    </xf>
    <xf numFmtId="0" fontId="6" fillId="0" borderId="18" xfId="68" applyFont="1" applyBorder="1" applyAlignment="1">
      <alignment vertical="center" wrapText="1"/>
      <protection/>
    </xf>
    <xf numFmtId="176" fontId="5" fillId="0" borderId="12" xfId="68" applyNumberFormat="1" applyFont="1" applyFill="1" applyBorder="1" applyAlignment="1">
      <alignment horizontal="left" vertical="center" shrinkToFit="1"/>
      <protection/>
    </xf>
    <xf numFmtId="176" fontId="6" fillId="0" borderId="33" xfId="68" applyNumberFormat="1" applyFont="1" applyFill="1" applyBorder="1" applyAlignment="1">
      <alignment horizontal="center" vertical="center" shrinkToFit="1"/>
      <protection/>
    </xf>
    <xf numFmtId="176" fontId="6" fillId="0" borderId="29" xfId="68" applyNumberFormat="1" applyFont="1" applyFill="1" applyBorder="1" applyAlignment="1">
      <alignment horizontal="left" vertical="center" shrinkToFit="1"/>
      <protection/>
    </xf>
    <xf numFmtId="3" fontId="10" fillId="0" borderId="18" xfId="68" applyNumberFormat="1" applyFont="1" applyBorder="1" applyAlignment="1">
      <alignment horizontal="left" vertical="center" wrapText="1"/>
      <protection/>
    </xf>
    <xf numFmtId="176" fontId="6" fillId="0" borderId="10" xfId="68" applyNumberFormat="1" applyFont="1" applyFill="1" applyBorder="1" applyAlignment="1">
      <alignment horizontal="center" vertical="center" shrinkToFit="1"/>
      <protection/>
    </xf>
    <xf numFmtId="176" fontId="6" fillId="0" borderId="12" xfId="68" applyNumberFormat="1" applyFont="1" applyFill="1" applyBorder="1" applyAlignment="1">
      <alignment horizontal="center" vertical="center" shrinkToFit="1"/>
      <protection/>
    </xf>
    <xf numFmtId="176" fontId="6" fillId="0" borderId="13" xfId="68" applyNumberFormat="1" applyFont="1" applyFill="1" applyBorder="1" applyAlignment="1">
      <alignment horizontal="center" vertical="center" shrinkToFit="1"/>
      <protection/>
    </xf>
    <xf numFmtId="176" fontId="6" fillId="0" borderId="20" xfId="68" applyNumberFormat="1" applyFont="1" applyFill="1" applyBorder="1" applyAlignment="1">
      <alignment horizontal="left" vertical="center" shrinkToFit="1"/>
      <protection/>
    </xf>
    <xf numFmtId="176" fontId="6" fillId="0" borderId="13" xfId="68" applyNumberFormat="1" applyFont="1" applyFill="1" applyBorder="1" applyAlignment="1">
      <alignment vertical="center" shrinkToFit="1"/>
      <protection/>
    </xf>
    <xf numFmtId="176" fontId="6" fillId="0" borderId="28" xfId="68" applyNumberFormat="1" applyFont="1" applyFill="1" applyBorder="1" applyAlignment="1">
      <alignment horizontal="center" vertical="center" shrinkToFit="1"/>
      <protection/>
    </xf>
    <xf numFmtId="176" fontId="6" fillId="0" borderId="34" xfId="68" applyNumberFormat="1" applyFont="1" applyFill="1" applyBorder="1" applyAlignment="1">
      <alignment horizontal="left" vertical="center" shrinkToFit="1"/>
      <protection/>
    </xf>
    <xf numFmtId="176" fontId="6" fillId="0" borderId="0" xfId="68" applyNumberFormat="1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/>
    </xf>
    <xf numFmtId="176" fontId="5" fillId="0" borderId="17" xfId="68" applyNumberFormat="1" applyFont="1" applyBorder="1" applyAlignment="1">
      <alignment vertical="center"/>
      <protection/>
    </xf>
    <xf numFmtId="0" fontId="6" fillId="0" borderId="17" xfId="68" applyFont="1" applyBorder="1" applyAlignment="1">
      <alignment vertical="center" wrapText="1"/>
      <protection/>
    </xf>
    <xf numFmtId="0" fontId="6" fillId="0" borderId="17" xfId="68" applyFont="1" applyBorder="1" applyAlignment="1">
      <alignment vertical="center"/>
      <protection/>
    </xf>
    <xf numFmtId="3" fontId="10" fillId="0" borderId="17" xfId="68" applyNumberFormat="1" applyFont="1" applyBorder="1" applyAlignment="1">
      <alignment horizontal="left" vertical="center" wrapText="1"/>
      <protection/>
    </xf>
    <xf numFmtId="176" fontId="6" fillId="0" borderId="0" xfId="66" applyNumberFormat="1" applyFont="1" applyAlignment="1">
      <alignment vertical="center"/>
      <protection/>
    </xf>
    <xf numFmtId="178" fontId="6" fillId="0" borderId="25" xfId="48" applyNumberFormat="1" applyFont="1" applyFill="1" applyBorder="1" applyAlignment="1">
      <alignment horizontal="right" vertical="center" shrinkToFit="1"/>
    </xf>
    <xf numFmtId="178" fontId="6" fillId="0" borderId="35" xfId="48" applyNumberFormat="1" applyFont="1" applyFill="1" applyBorder="1" applyAlignment="1">
      <alignment horizontal="right" vertical="center" shrinkToFit="1"/>
    </xf>
    <xf numFmtId="178" fontId="6" fillId="0" borderId="0" xfId="48" applyNumberFormat="1" applyFont="1" applyFill="1" applyBorder="1" applyAlignment="1">
      <alignment horizontal="right" vertical="center" shrinkToFit="1"/>
    </xf>
    <xf numFmtId="176" fontId="6" fillId="0" borderId="22" xfId="68" applyNumberFormat="1" applyFont="1" applyFill="1" applyBorder="1" applyAlignment="1">
      <alignment horizontal="left" vertical="center" shrinkToFit="1"/>
      <protection/>
    </xf>
    <xf numFmtId="178" fontId="6" fillId="0" borderId="16" xfId="68" applyNumberFormat="1" applyFont="1" applyFill="1" applyBorder="1" applyAlignment="1">
      <alignment horizontal="right" vertical="center" shrinkToFit="1"/>
      <protection/>
    </xf>
    <xf numFmtId="0" fontId="6" fillId="0" borderId="15" xfId="68" applyFont="1" applyBorder="1" applyAlignment="1">
      <alignment vertical="center"/>
      <protection/>
    </xf>
    <xf numFmtId="0" fontId="6" fillId="0" borderId="15" xfId="68" applyFont="1" applyBorder="1" applyAlignment="1">
      <alignment vertical="center" wrapText="1"/>
      <protection/>
    </xf>
    <xf numFmtId="3" fontId="10" fillId="0" borderId="15" xfId="68" applyNumberFormat="1" applyFont="1" applyBorder="1" applyAlignment="1">
      <alignment horizontal="left" vertical="center" wrapText="1"/>
      <protection/>
    </xf>
    <xf numFmtId="0" fontId="5" fillId="0" borderId="10" xfId="67" applyFont="1" applyFill="1" applyBorder="1" applyAlignment="1">
      <alignment vertical="center" shrinkToFit="1"/>
      <protection/>
    </xf>
    <xf numFmtId="0" fontId="5" fillId="0" borderId="13" xfId="67" applyFont="1" applyFill="1" applyBorder="1" applyAlignment="1">
      <alignment vertical="center" shrinkToFit="1"/>
      <protection/>
    </xf>
    <xf numFmtId="176" fontId="5" fillId="0" borderId="15" xfId="67" applyNumberFormat="1" applyFont="1" applyFill="1" applyBorder="1" applyAlignment="1">
      <alignment vertical="center" shrinkToFit="1"/>
      <protection/>
    </xf>
    <xf numFmtId="0" fontId="5" fillId="0" borderId="12" xfId="67" applyFont="1" applyFill="1" applyBorder="1" applyAlignment="1">
      <alignment vertical="center" shrinkToFit="1"/>
      <protection/>
    </xf>
    <xf numFmtId="176" fontId="5" fillId="0" borderId="10" xfId="67" applyNumberFormat="1" applyFont="1" applyFill="1" applyBorder="1" applyAlignment="1">
      <alignment horizontal="left" vertical="center" shrinkToFit="1"/>
      <protection/>
    </xf>
    <xf numFmtId="176" fontId="5" fillId="0" borderId="12" xfId="67" applyNumberFormat="1" applyFont="1" applyFill="1" applyBorder="1" applyAlignment="1">
      <alignment horizontal="left" vertical="center" shrinkToFit="1"/>
      <protection/>
    </xf>
    <xf numFmtId="176" fontId="5" fillId="0" borderId="17" xfId="67" applyNumberFormat="1" applyFont="1" applyFill="1" applyBorder="1" applyAlignment="1">
      <alignment vertical="center" shrinkToFit="1"/>
      <protection/>
    </xf>
    <xf numFmtId="176" fontId="5" fillId="0" borderId="10" xfId="66" applyNumberFormat="1" applyFont="1" applyFill="1" applyBorder="1" applyAlignment="1">
      <alignment vertical="center" shrinkToFit="1"/>
      <protection/>
    </xf>
    <xf numFmtId="176" fontId="5" fillId="0" borderId="12" xfId="66" applyNumberFormat="1" applyFont="1" applyFill="1" applyBorder="1" applyAlignment="1">
      <alignment vertical="center" shrinkToFit="1"/>
      <protection/>
    </xf>
    <xf numFmtId="0" fontId="6" fillId="0" borderId="13" xfId="67" applyFont="1" applyFill="1" applyBorder="1" applyAlignment="1">
      <alignment vertical="center" shrinkToFit="1"/>
      <protection/>
    </xf>
    <xf numFmtId="176" fontId="6" fillId="0" borderId="15" xfId="67" applyNumberFormat="1" applyFont="1" applyFill="1" applyBorder="1" applyAlignment="1">
      <alignment vertical="center" shrinkToFit="1"/>
      <protection/>
    </xf>
    <xf numFmtId="176" fontId="6" fillId="0" borderId="36" xfId="67" applyNumberFormat="1" applyFont="1" applyFill="1" applyBorder="1" applyAlignment="1">
      <alignment vertical="center" shrinkToFit="1"/>
      <protection/>
    </xf>
    <xf numFmtId="176" fontId="6" fillId="0" borderId="16" xfId="67" applyNumberFormat="1" applyFont="1" applyFill="1" applyBorder="1" applyAlignment="1">
      <alignment vertical="center" shrinkToFit="1"/>
      <protection/>
    </xf>
    <xf numFmtId="176" fontId="6" fillId="0" borderId="19" xfId="67" applyNumberFormat="1" applyFont="1" applyFill="1" applyBorder="1" applyAlignment="1">
      <alignment vertical="center" shrinkToFit="1"/>
      <protection/>
    </xf>
    <xf numFmtId="0" fontId="6" fillId="0" borderId="28" xfId="67" applyFont="1" applyFill="1" applyBorder="1" applyAlignment="1">
      <alignment vertical="center" shrinkToFit="1"/>
      <protection/>
    </xf>
    <xf numFmtId="176" fontId="6" fillId="0" borderId="13" xfId="67" applyNumberFormat="1" applyFont="1" applyFill="1" applyBorder="1" applyAlignment="1">
      <alignment horizontal="left" vertical="center" shrinkToFit="1"/>
      <protection/>
    </xf>
    <xf numFmtId="176" fontId="6" fillId="0" borderId="26" xfId="67" applyNumberFormat="1" applyFont="1" applyFill="1" applyBorder="1" applyAlignment="1">
      <alignment horizontal="left" vertical="center" shrinkToFit="1"/>
      <protection/>
    </xf>
    <xf numFmtId="176" fontId="6" fillId="0" borderId="34" xfId="67" applyNumberFormat="1" applyFont="1" applyFill="1" applyBorder="1" applyAlignment="1">
      <alignment horizontal="left" vertical="center" shrinkToFit="1"/>
      <protection/>
    </xf>
    <xf numFmtId="176" fontId="6" fillId="0" borderId="17" xfId="67" applyNumberFormat="1" applyFont="1" applyFill="1" applyBorder="1" applyAlignment="1">
      <alignment vertical="center" shrinkToFit="1"/>
      <protection/>
    </xf>
    <xf numFmtId="176" fontId="6" fillId="0" borderId="17" xfId="67" applyNumberFormat="1" applyFont="1" applyFill="1" applyBorder="1" applyAlignment="1">
      <alignment horizontal="left" vertical="center" shrinkToFit="1"/>
      <protection/>
    </xf>
    <xf numFmtId="0" fontId="14" fillId="0" borderId="0" xfId="0" applyFont="1" applyFill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176" fontId="6" fillId="0" borderId="23" xfId="67" applyNumberFormat="1" applyFont="1" applyFill="1" applyBorder="1" applyAlignment="1">
      <alignment vertical="center" shrinkToFit="1"/>
      <protection/>
    </xf>
    <xf numFmtId="176" fontId="6" fillId="0" borderId="37" xfId="67" applyNumberFormat="1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/>
    </xf>
    <xf numFmtId="176" fontId="6" fillId="0" borderId="38" xfId="67" applyNumberFormat="1" applyFont="1" applyFill="1" applyBorder="1" applyAlignment="1">
      <alignment horizontal="center" vertical="center" shrinkToFit="1"/>
      <protection/>
    </xf>
    <xf numFmtId="176" fontId="5" fillId="0" borderId="23" xfId="67" applyNumberFormat="1" applyFont="1" applyFill="1" applyBorder="1" applyAlignment="1">
      <alignment vertical="center" shrinkToFit="1"/>
      <protection/>
    </xf>
    <xf numFmtId="176" fontId="6" fillId="0" borderId="11" xfId="67" applyNumberFormat="1" applyFont="1" applyFill="1" applyBorder="1" applyAlignment="1">
      <alignment horizontal="center" vertical="center" shrinkToFit="1"/>
      <protection/>
    </xf>
    <xf numFmtId="176" fontId="6" fillId="0" borderId="39" xfId="67" applyNumberFormat="1" applyFont="1" applyFill="1" applyBorder="1" applyAlignment="1">
      <alignment horizontal="center" vertical="center" shrinkToFit="1"/>
      <protection/>
    </xf>
    <xf numFmtId="176" fontId="6" fillId="0" borderId="40" xfId="67" applyNumberFormat="1" applyFont="1" applyFill="1" applyBorder="1" applyAlignment="1">
      <alignment horizontal="center" vertical="center" shrinkToFit="1"/>
      <protection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76" fontId="6" fillId="0" borderId="14" xfId="67" applyNumberFormat="1" applyFont="1" applyFill="1" applyBorder="1" applyAlignment="1">
      <alignment vertical="center" shrinkToFit="1"/>
      <protection/>
    </xf>
    <xf numFmtId="176" fontId="6" fillId="0" borderId="41" xfId="67" applyNumberFormat="1" applyFont="1" applyFill="1" applyBorder="1" applyAlignment="1">
      <alignment vertical="center" shrinkToFit="1"/>
      <protection/>
    </xf>
    <xf numFmtId="177" fontId="6" fillId="0" borderId="36" xfId="48" applyNumberFormat="1" applyFont="1" applyFill="1" applyBorder="1" applyAlignment="1">
      <alignment horizontal="right" vertical="center" shrinkToFit="1"/>
    </xf>
    <xf numFmtId="176" fontId="4" fillId="0" borderId="0" xfId="67" applyNumberFormat="1" applyFont="1" applyAlignment="1">
      <alignment horizontal="right" vertical="center"/>
      <protection/>
    </xf>
    <xf numFmtId="176" fontId="5" fillId="0" borderId="0" xfId="67" applyNumberFormat="1" applyFont="1" applyAlignment="1">
      <alignment horizontal="right" vertical="center"/>
      <protection/>
    </xf>
    <xf numFmtId="177" fontId="6" fillId="0" borderId="23" xfId="48" applyNumberFormat="1" applyFont="1" applyFill="1" applyBorder="1" applyAlignment="1">
      <alignment horizontal="right" vertical="center" shrinkToFit="1"/>
    </xf>
    <xf numFmtId="177" fontId="6" fillId="0" borderId="0" xfId="48" applyNumberFormat="1" applyFont="1" applyFill="1" applyBorder="1" applyAlignment="1">
      <alignment horizontal="right" vertical="center" shrinkToFit="1"/>
    </xf>
    <xf numFmtId="177" fontId="6" fillId="0" borderId="23" xfId="67" applyNumberFormat="1" applyFont="1" applyFill="1" applyBorder="1" applyAlignment="1">
      <alignment horizontal="right" vertical="center" shrinkToFit="1"/>
      <protection/>
    </xf>
    <xf numFmtId="177" fontId="6" fillId="0" borderId="36" xfId="67" applyNumberFormat="1" applyFont="1" applyFill="1" applyBorder="1" applyAlignment="1">
      <alignment horizontal="right" vertical="center" shrinkToFit="1"/>
      <protection/>
    </xf>
    <xf numFmtId="177" fontId="6" fillId="0" borderId="14" xfId="67" applyNumberFormat="1" applyFont="1" applyFill="1" applyBorder="1" applyAlignment="1">
      <alignment horizontal="right" vertical="center" shrinkToFit="1"/>
      <protection/>
    </xf>
    <xf numFmtId="177" fontId="6" fillId="0" borderId="41" xfId="48" applyNumberFormat="1" applyFont="1" applyFill="1" applyBorder="1" applyAlignment="1">
      <alignment horizontal="right" vertical="center" shrinkToFit="1"/>
    </xf>
    <xf numFmtId="177" fontId="6" fillId="0" borderId="17" xfId="67" applyNumberFormat="1" applyFont="1" applyFill="1" applyBorder="1" applyAlignment="1">
      <alignment horizontal="right" vertical="center" shrinkToFi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76" fontId="6" fillId="0" borderId="0" xfId="67" applyNumberFormat="1" applyFont="1" applyFill="1" applyBorder="1" applyAlignment="1">
      <alignment horizontal="left" vertical="center" shrinkToFit="1"/>
      <protection/>
    </xf>
    <xf numFmtId="176" fontId="6" fillId="0" borderId="42" xfId="67" applyNumberFormat="1" applyFont="1" applyFill="1" applyBorder="1" applyAlignment="1">
      <alignment vertical="center" shrinkToFit="1"/>
      <protection/>
    </xf>
    <xf numFmtId="0" fontId="6" fillId="0" borderId="0" xfId="67" applyFont="1" applyFill="1" applyBorder="1" applyAlignment="1">
      <alignment vertical="center" shrinkToFit="1"/>
      <protection/>
    </xf>
    <xf numFmtId="0" fontId="6" fillId="0" borderId="26" xfId="67" applyFont="1" applyFill="1" applyBorder="1" applyAlignment="1">
      <alignment vertical="center" shrinkToFit="1"/>
      <protection/>
    </xf>
    <xf numFmtId="0" fontId="6" fillId="0" borderId="35" xfId="67" applyFont="1" applyFill="1" applyBorder="1" applyAlignment="1">
      <alignment vertical="center" shrinkToFit="1"/>
      <protection/>
    </xf>
    <xf numFmtId="176" fontId="6" fillId="0" borderId="0" xfId="68" applyNumberFormat="1" applyFont="1" applyFill="1" applyBorder="1" applyAlignment="1">
      <alignment horizontal="center" vertical="center" shrinkToFit="1"/>
      <protection/>
    </xf>
    <xf numFmtId="176" fontId="6" fillId="0" borderId="25" xfId="68" applyNumberFormat="1" applyFont="1" applyFill="1" applyBorder="1" applyAlignment="1">
      <alignment horizontal="center" vertical="center" shrinkToFit="1"/>
      <protection/>
    </xf>
    <xf numFmtId="176" fontId="6" fillId="0" borderId="25" xfId="68" applyNumberFormat="1" applyFont="1" applyFill="1" applyBorder="1" applyAlignment="1">
      <alignment horizontal="left" vertical="center" shrinkToFit="1"/>
      <protection/>
    </xf>
    <xf numFmtId="176" fontId="6" fillId="0" borderId="0" xfId="68" applyNumberFormat="1" applyFont="1" applyFill="1" applyBorder="1" applyAlignment="1">
      <alignment vertical="center" shrinkToFit="1"/>
      <protection/>
    </xf>
    <xf numFmtId="0" fontId="5" fillId="0" borderId="17" xfId="68" applyFont="1" applyBorder="1" applyAlignment="1">
      <alignment vertical="center" wrapText="1"/>
      <protection/>
    </xf>
    <xf numFmtId="176" fontId="6" fillId="0" borderId="35" xfId="68" applyNumberFormat="1" applyFont="1" applyFill="1" applyBorder="1" applyAlignment="1">
      <alignment horizontal="left" vertical="center" shrinkToFit="1"/>
      <protection/>
    </xf>
    <xf numFmtId="0" fontId="6" fillId="0" borderId="0" xfId="68" applyFont="1" applyFill="1" applyBorder="1" applyAlignment="1">
      <alignment horizontal="left" vertical="center" shrinkToFit="1"/>
      <protection/>
    </xf>
    <xf numFmtId="178" fontId="16" fillId="0" borderId="43" xfId="68" applyNumberFormat="1" applyFont="1" applyFill="1" applyBorder="1" applyAlignment="1">
      <alignment horizontal="right" vertical="center" shrinkToFit="1"/>
      <protection/>
    </xf>
    <xf numFmtId="176" fontId="16" fillId="0" borderId="43" xfId="68" applyNumberFormat="1" applyFont="1" applyBorder="1" applyAlignment="1">
      <alignment vertical="center"/>
      <protection/>
    </xf>
    <xf numFmtId="0" fontId="18" fillId="0" borderId="0" xfId="0" applyFont="1" applyAlignment="1">
      <alignment/>
    </xf>
    <xf numFmtId="0" fontId="16" fillId="0" borderId="43" xfId="68" applyFont="1" applyBorder="1" applyAlignment="1">
      <alignment vertical="center"/>
      <protection/>
    </xf>
    <xf numFmtId="178" fontId="16" fillId="0" borderId="44" xfId="68" applyNumberFormat="1" applyFont="1" applyFill="1" applyBorder="1" applyAlignment="1">
      <alignment horizontal="right" vertical="center" shrinkToFit="1"/>
      <protection/>
    </xf>
    <xf numFmtId="178" fontId="16" fillId="33" borderId="45" xfId="68" applyNumberFormat="1" applyFont="1" applyFill="1" applyBorder="1" applyAlignment="1">
      <alignment horizontal="right" vertical="center" shrinkToFit="1"/>
      <protection/>
    </xf>
    <xf numFmtId="3" fontId="16" fillId="33" borderId="45" xfId="68" applyNumberFormat="1" applyFont="1" applyFill="1" applyBorder="1" applyAlignment="1">
      <alignment vertical="center"/>
      <protection/>
    </xf>
    <xf numFmtId="0" fontId="16" fillId="0" borderId="43" xfId="68" applyFont="1" applyBorder="1" applyAlignment="1">
      <alignment vertical="center" wrapText="1"/>
      <protection/>
    </xf>
    <xf numFmtId="0" fontId="16" fillId="33" borderId="45" xfId="68" applyFont="1" applyFill="1" applyBorder="1" applyAlignment="1">
      <alignment vertical="center"/>
      <protection/>
    </xf>
    <xf numFmtId="178" fontId="16" fillId="34" borderId="45" xfId="68" applyNumberFormat="1" applyFont="1" applyFill="1" applyBorder="1" applyAlignment="1">
      <alignment horizontal="right" vertical="center" shrinkToFit="1"/>
      <protection/>
    </xf>
    <xf numFmtId="0" fontId="16" fillId="34" borderId="45" xfId="68" applyFont="1" applyFill="1" applyBorder="1" applyAlignment="1">
      <alignment vertical="center"/>
      <protection/>
    </xf>
    <xf numFmtId="0" fontId="19" fillId="0" borderId="0" xfId="0" applyFont="1" applyAlignment="1">
      <alignment/>
    </xf>
    <xf numFmtId="176" fontId="5" fillId="0" borderId="10" xfId="68" applyNumberFormat="1" applyFont="1" applyFill="1" applyBorder="1" applyAlignment="1">
      <alignment horizontal="left" vertical="center" shrinkToFit="1"/>
      <protection/>
    </xf>
    <xf numFmtId="178" fontId="5" fillId="0" borderId="17" xfId="68" applyNumberFormat="1" applyFont="1" applyFill="1" applyBorder="1" applyAlignment="1">
      <alignment horizontal="right" vertical="center" shrinkToFit="1"/>
      <protection/>
    </xf>
    <xf numFmtId="176" fontId="9" fillId="0" borderId="37" xfId="70" applyNumberFormat="1" applyFont="1" applyFill="1" applyBorder="1" applyAlignment="1">
      <alignment horizontal="center" vertical="center"/>
      <protection/>
    </xf>
    <xf numFmtId="177" fontId="15" fillId="0" borderId="37" xfId="48" applyNumberFormat="1" applyFont="1" applyFill="1" applyBorder="1" applyAlignment="1">
      <alignment horizontal="center" vertical="center" shrinkToFit="1"/>
    </xf>
    <xf numFmtId="0" fontId="5" fillId="0" borderId="17" xfId="68" applyFont="1" applyBorder="1" applyAlignment="1">
      <alignment vertical="center"/>
      <protection/>
    </xf>
    <xf numFmtId="177" fontId="9" fillId="0" borderId="37" xfId="70" applyNumberFormat="1" applyFont="1" applyFill="1" applyBorder="1" applyAlignment="1">
      <alignment horizontal="center" vertical="center" shrinkToFit="1"/>
      <protection/>
    </xf>
    <xf numFmtId="177" fontId="9" fillId="0" borderId="37" xfId="70" applyNumberFormat="1" applyFont="1" applyFill="1" applyBorder="1" applyAlignment="1">
      <alignment horizontal="center" vertical="center"/>
      <protection/>
    </xf>
    <xf numFmtId="177" fontId="15" fillId="0" borderId="37" xfId="48" applyNumberFormat="1" applyFont="1" applyFill="1" applyBorder="1" applyAlignment="1">
      <alignment horizontal="center" vertical="center"/>
    </xf>
    <xf numFmtId="176" fontId="5" fillId="0" borderId="37" xfId="70" applyNumberFormat="1" applyFont="1" applyFill="1" applyBorder="1" applyAlignment="1">
      <alignment horizontal="center" vertical="center" shrinkToFit="1"/>
      <protection/>
    </xf>
    <xf numFmtId="176" fontId="5" fillId="0" borderId="10" xfId="68" applyNumberFormat="1" applyFont="1" applyFill="1" applyBorder="1" applyAlignment="1">
      <alignment vertical="center" shrinkToFit="1"/>
      <protection/>
    </xf>
    <xf numFmtId="176" fontId="5" fillId="0" borderId="12" xfId="68" applyNumberFormat="1" applyFont="1" applyFill="1" applyBorder="1" applyAlignment="1">
      <alignment horizontal="center" vertical="center" shrinkToFit="1"/>
      <protection/>
    </xf>
    <xf numFmtId="177" fontId="7" fillId="0" borderId="37" xfId="48" applyNumberFormat="1" applyFont="1" applyFill="1" applyBorder="1" applyAlignment="1">
      <alignment horizontal="center" vertical="center"/>
    </xf>
    <xf numFmtId="177" fontId="7" fillId="0" borderId="37" xfId="48" applyNumberFormat="1" applyFont="1" applyFill="1" applyBorder="1" applyAlignment="1">
      <alignment horizontal="center" vertical="center" shrinkToFit="1"/>
    </xf>
    <xf numFmtId="177" fontId="13" fillId="0" borderId="38" xfId="70" applyNumberFormat="1" applyFont="1" applyFill="1" applyBorder="1" applyAlignment="1">
      <alignment horizontal="center" vertical="center" shrinkToFit="1"/>
      <protection/>
    </xf>
    <xf numFmtId="177" fontId="13" fillId="0" borderId="37" xfId="70" applyNumberFormat="1" applyFont="1" applyFill="1" applyBorder="1" applyAlignment="1">
      <alignment horizontal="center" vertical="center" shrinkToFit="1"/>
      <protection/>
    </xf>
    <xf numFmtId="177" fontId="13" fillId="0" borderId="37" xfId="70" applyNumberFormat="1" applyFont="1" applyFill="1" applyBorder="1" applyAlignment="1">
      <alignment horizontal="center" vertical="center"/>
      <protection/>
    </xf>
    <xf numFmtId="177" fontId="7" fillId="0" borderId="38" xfId="48" applyNumberFormat="1" applyFont="1" applyFill="1" applyBorder="1" applyAlignment="1">
      <alignment horizontal="center" vertical="center"/>
    </xf>
    <xf numFmtId="177" fontId="7" fillId="0" borderId="38" xfId="48" applyNumberFormat="1" applyFont="1" applyFill="1" applyBorder="1" applyAlignment="1">
      <alignment horizontal="center" vertical="center" shrinkToFit="1"/>
    </xf>
    <xf numFmtId="176" fontId="6" fillId="0" borderId="24" xfId="68" applyNumberFormat="1" applyFont="1" applyFill="1" applyBorder="1" applyAlignment="1">
      <alignment horizontal="left" vertical="center" shrinkToFit="1"/>
      <protection/>
    </xf>
    <xf numFmtId="176" fontId="6" fillId="0" borderId="23" xfId="68" applyNumberFormat="1" applyFont="1" applyFill="1" applyBorder="1" applyAlignment="1">
      <alignment vertical="center" shrinkToFit="1"/>
      <protection/>
    </xf>
    <xf numFmtId="176" fontId="6" fillId="0" borderId="22" xfId="68" applyNumberFormat="1" applyFont="1" applyFill="1" applyBorder="1" applyAlignment="1">
      <alignment vertical="center" shrinkToFit="1"/>
      <protection/>
    </xf>
    <xf numFmtId="177" fontId="6" fillId="0" borderId="17" xfId="48" applyNumberFormat="1" applyFont="1" applyFill="1" applyBorder="1" applyAlignment="1">
      <alignment horizontal="left" vertical="center" shrinkToFit="1"/>
    </xf>
    <xf numFmtId="176" fontId="6" fillId="0" borderId="26" xfId="67" applyNumberFormat="1" applyFont="1" applyFill="1" applyBorder="1" applyAlignment="1">
      <alignment vertical="center" shrinkToFit="1"/>
      <protection/>
    </xf>
    <xf numFmtId="0" fontId="6" fillId="0" borderId="25" xfId="67" applyFont="1" applyFill="1" applyBorder="1" applyAlignment="1">
      <alignment vertical="center" shrinkToFit="1"/>
      <protection/>
    </xf>
    <xf numFmtId="176" fontId="6" fillId="0" borderId="0" xfId="67" applyNumberFormat="1" applyFont="1" applyFill="1" applyBorder="1" applyAlignment="1">
      <alignment vertical="center" shrinkToFit="1"/>
      <protection/>
    </xf>
    <xf numFmtId="176" fontId="6" fillId="0" borderId="20" xfId="67" applyNumberFormat="1" applyFont="1" applyFill="1" applyBorder="1" applyAlignment="1">
      <alignment vertical="center" shrinkToFit="1"/>
      <protection/>
    </xf>
    <xf numFmtId="176" fontId="6" fillId="0" borderId="22" xfId="67" applyNumberFormat="1" applyFont="1" applyFill="1" applyBorder="1" applyAlignment="1">
      <alignment vertical="center" shrinkToFit="1"/>
      <protection/>
    </xf>
    <xf numFmtId="176" fontId="6" fillId="0" borderId="21" xfId="67" applyNumberFormat="1" applyFont="1" applyFill="1" applyBorder="1" applyAlignment="1">
      <alignment vertical="center" shrinkToFit="1"/>
      <protection/>
    </xf>
    <xf numFmtId="176" fontId="6" fillId="0" borderId="30" xfId="67" applyNumberFormat="1" applyFont="1" applyFill="1" applyBorder="1" applyAlignment="1">
      <alignment vertical="center" shrinkToFit="1"/>
      <protection/>
    </xf>
    <xf numFmtId="176" fontId="6" fillId="0" borderId="35" xfId="67" applyNumberFormat="1" applyFont="1" applyFill="1" applyBorder="1" applyAlignment="1">
      <alignment horizontal="left" vertical="center" shrinkToFit="1"/>
      <protection/>
    </xf>
    <xf numFmtId="0" fontId="6" fillId="0" borderId="34" xfId="67" applyFont="1" applyFill="1" applyBorder="1" applyAlignment="1">
      <alignment vertical="center" shrinkToFit="1"/>
      <protection/>
    </xf>
    <xf numFmtId="177" fontId="6" fillId="0" borderId="15" xfId="67" applyNumberFormat="1" applyFont="1" applyFill="1" applyBorder="1" applyAlignment="1">
      <alignment horizontal="right" vertical="center" shrinkToFit="1"/>
      <protection/>
    </xf>
    <xf numFmtId="177" fontId="6" fillId="0" borderId="31" xfId="48" applyNumberFormat="1" applyFont="1" applyFill="1" applyBorder="1" applyAlignment="1">
      <alignment horizontal="right" vertical="center" shrinkToFit="1"/>
    </xf>
    <xf numFmtId="176" fontId="6" fillId="0" borderId="0" xfId="66" applyNumberFormat="1" applyFont="1" applyFill="1" applyBorder="1" applyAlignment="1">
      <alignment horizontal="left" vertical="center" shrinkToFit="1"/>
      <protection/>
    </xf>
    <xf numFmtId="177" fontId="6" fillId="0" borderId="16" xfId="48" applyNumberFormat="1" applyFont="1" applyFill="1" applyBorder="1" applyAlignment="1">
      <alignment horizontal="right" vertical="center" shrinkToFit="1"/>
    </xf>
    <xf numFmtId="176" fontId="6" fillId="0" borderId="35" xfId="66" applyNumberFormat="1" applyFont="1" applyFill="1" applyBorder="1" applyAlignment="1">
      <alignment horizontal="left" vertical="center" shrinkToFit="1"/>
      <protection/>
    </xf>
    <xf numFmtId="178" fontId="6" fillId="0" borderId="37" xfId="48" applyNumberFormat="1" applyFont="1" applyFill="1" applyBorder="1" applyAlignment="1">
      <alignment horizontal="right" vertical="center" shrinkToFit="1"/>
    </xf>
    <xf numFmtId="178" fontId="6" fillId="0" borderId="31" xfId="68" applyNumberFormat="1" applyFont="1" applyFill="1" applyBorder="1" applyAlignment="1">
      <alignment horizontal="right" vertical="center" shrinkToFit="1"/>
      <protection/>
    </xf>
    <xf numFmtId="177" fontId="7" fillId="0" borderId="18" xfId="48" applyNumberFormat="1" applyFont="1" applyFill="1" applyBorder="1" applyAlignment="1">
      <alignment horizontal="center" vertical="center" shrinkToFit="1"/>
    </xf>
    <xf numFmtId="176" fontId="6" fillId="0" borderId="35" xfId="68" applyNumberFormat="1" applyFont="1" applyFill="1" applyBorder="1" applyAlignment="1">
      <alignment horizontal="center" vertical="center" shrinkToFit="1"/>
      <protection/>
    </xf>
    <xf numFmtId="176" fontId="5" fillId="0" borderId="46" xfId="66" applyNumberFormat="1" applyFont="1" applyFill="1" applyBorder="1" applyAlignment="1">
      <alignment horizontal="left" vertical="center" shrinkToFit="1"/>
      <protection/>
    </xf>
    <xf numFmtId="176" fontId="5" fillId="0" borderId="47" xfId="66" applyNumberFormat="1" applyFont="1" applyFill="1" applyBorder="1" applyAlignment="1">
      <alignment horizontal="left" vertical="center" shrinkToFit="1"/>
      <protection/>
    </xf>
    <xf numFmtId="177" fontId="7" fillId="0" borderId="48" xfId="48" applyNumberFormat="1" applyFont="1" applyFill="1" applyBorder="1" applyAlignment="1">
      <alignment horizontal="center" vertical="center" shrinkToFit="1"/>
    </xf>
    <xf numFmtId="176" fontId="6" fillId="0" borderId="46" xfId="68" applyNumberFormat="1" applyFont="1" applyFill="1" applyBorder="1" applyAlignment="1">
      <alignment horizontal="left" vertical="center" shrinkToFit="1"/>
      <protection/>
    </xf>
    <xf numFmtId="176" fontId="6" fillId="0" borderId="47" xfId="68" applyNumberFormat="1" applyFont="1" applyFill="1" applyBorder="1" applyAlignment="1">
      <alignment horizontal="left" vertical="center" shrinkToFit="1"/>
      <protection/>
    </xf>
    <xf numFmtId="177" fontId="16" fillId="0" borderId="43" xfId="48" applyNumberFormat="1" applyFont="1" applyFill="1" applyBorder="1" applyAlignment="1">
      <alignment horizontal="right" vertical="center" shrinkToFit="1"/>
    </xf>
    <xf numFmtId="178" fontId="16" fillId="0" borderId="43" xfId="48" applyNumberFormat="1" applyFont="1" applyFill="1" applyBorder="1" applyAlignment="1">
      <alignment horizontal="right" vertical="center" shrinkToFit="1"/>
    </xf>
    <xf numFmtId="178" fontId="16" fillId="0" borderId="49" xfId="48" applyNumberFormat="1" applyFont="1" applyFill="1" applyBorder="1" applyAlignment="1">
      <alignment horizontal="right" vertical="center" shrinkToFit="1"/>
    </xf>
    <xf numFmtId="176" fontId="16" fillId="0" borderId="48" xfId="66" applyNumberFormat="1" applyFont="1" applyBorder="1" applyAlignment="1">
      <alignment vertical="center"/>
      <protection/>
    </xf>
    <xf numFmtId="0" fontId="21" fillId="0" borderId="0" xfId="0" applyFont="1" applyAlignment="1">
      <alignment/>
    </xf>
    <xf numFmtId="176" fontId="22" fillId="34" borderId="50" xfId="66" applyNumberFormat="1" applyFont="1" applyFill="1" applyBorder="1" applyAlignment="1">
      <alignment horizontal="center" vertical="center"/>
      <protection/>
    </xf>
    <xf numFmtId="176" fontId="22" fillId="34" borderId="29" xfId="66" applyNumberFormat="1" applyFont="1" applyFill="1" applyBorder="1" applyAlignment="1">
      <alignment horizontal="center" vertical="center"/>
      <protection/>
    </xf>
    <xf numFmtId="177" fontId="16" fillId="33" borderId="45" xfId="48" applyNumberFormat="1" applyFont="1" applyFill="1" applyBorder="1" applyAlignment="1">
      <alignment horizontal="right" vertical="center" shrinkToFit="1"/>
    </xf>
    <xf numFmtId="178" fontId="16" fillId="33" borderId="45" xfId="48" applyNumberFormat="1" applyFont="1" applyFill="1" applyBorder="1" applyAlignment="1">
      <alignment horizontal="right" vertical="center" shrinkToFit="1"/>
    </xf>
    <xf numFmtId="178" fontId="16" fillId="33" borderId="51" xfId="48" applyNumberFormat="1" applyFont="1" applyFill="1" applyBorder="1" applyAlignment="1">
      <alignment horizontal="right" vertical="center" shrinkToFit="1"/>
    </xf>
    <xf numFmtId="176" fontId="16" fillId="33" borderId="52" xfId="66" applyNumberFormat="1" applyFont="1" applyFill="1" applyBorder="1" applyAlignment="1">
      <alignment vertical="center"/>
      <protection/>
    </xf>
    <xf numFmtId="177" fontId="16" fillId="0" borderId="49" xfId="48" applyNumberFormat="1" applyFont="1" applyFill="1" applyBorder="1" applyAlignment="1">
      <alignment horizontal="right" vertical="center" shrinkToFit="1"/>
    </xf>
    <xf numFmtId="177" fontId="16" fillId="33" borderId="53" xfId="48" applyNumberFormat="1" applyFont="1" applyFill="1" applyBorder="1" applyAlignment="1">
      <alignment horizontal="right" vertical="center" shrinkToFit="1"/>
    </xf>
    <xf numFmtId="177" fontId="16" fillId="33" borderId="51" xfId="66" applyNumberFormat="1" applyFont="1" applyFill="1" applyBorder="1" applyAlignment="1">
      <alignment horizontal="right" vertical="center" shrinkToFit="1"/>
      <protection/>
    </xf>
    <xf numFmtId="177" fontId="16" fillId="34" borderId="53" xfId="48" applyNumberFormat="1" applyFont="1" applyFill="1" applyBorder="1" applyAlignment="1">
      <alignment horizontal="right" vertical="center" shrinkToFit="1"/>
    </xf>
    <xf numFmtId="178" fontId="16" fillId="34" borderId="45" xfId="48" applyNumberFormat="1" applyFont="1" applyFill="1" applyBorder="1" applyAlignment="1">
      <alignment horizontal="right" vertical="center" shrinkToFit="1"/>
    </xf>
    <xf numFmtId="178" fontId="16" fillId="34" borderId="51" xfId="48" applyNumberFormat="1" applyFont="1" applyFill="1" applyBorder="1" applyAlignment="1">
      <alignment horizontal="right" vertical="center" shrinkToFit="1"/>
    </xf>
    <xf numFmtId="176" fontId="16" fillId="34" borderId="52" xfId="66" applyNumberFormat="1" applyFont="1" applyFill="1" applyBorder="1" applyAlignment="1">
      <alignment vertical="center"/>
      <protection/>
    </xf>
    <xf numFmtId="176" fontId="16" fillId="0" borderId="48" xfId="68" applyNumberFormat="1" applyFont="1" applyBorder="1" applyAlignment="1">
      <alignment vertical="center"/>
      <protection/>
    </xf>
    <xf numFmtId="0" fontId="16" fillId="0" borderId="48" xfId="68" applyFont="1" applyBorder="1" applyAlignment="1">
      <alignment vertical="center"/>
      <protection/>
    </xf>
    <xf numFmtId="178" fontId="16" fillId="0" borderId="16" xfId="68" applyNumberFormat="1" applyFont="1" applyFill="1" applyBorder="1" applyAlignment="1">
      <alignment horizontal="right" vertical="center" shrinkToFit="1"/>
      <protection/>
    </xf>
    <xf numFmtId="178" fontId="16" fillId="0" borderId="19" xfId="68" applyNumberFormat="1" applyFont="1" applyFill="1" applyBorder="1" applyAlignment="1">
      <alignment horizontal="right" vertical="center" shrinkToFit="1"/>
      <protection/>
    </xf>
    <xf numFmtId="0" fontId="16" fillId="0" borderId="11" xfId="68" applyFont="1" applyBorder="1" applyAlignment="1">
      <alignment vertical="center"/>
      <protection/>
    </xf>
    <xf numFmtId="178" fontId="16" fillId="33" borderId="16" xfId="68" applyNumberFormat="1" applyFont="1" applyFill="1" applyBorder="1" applyAlignment="1">
      <alignment horizontal="right" vertical="center" shrinkToFit="1"/>
      <protection/>
    </xf>
    <xf numFmtId="3" fontId="16" fillId="33" borderId="11" xfId="68" applyNumberFormat="1" applyFont="1" applyFill="1" applyBorder="1" applyAlignment="1">
      <alignment vertical="center"/>
      <protection/>
    </xf>
    <xf numFmtId="0" fontId="16" fillId="0" borderId="11" xfId="68" applyFont="1" applyBorder="1" applyAlignment="1">
      <alignment vertical="center" wrapText="1"/>
      <protection/>
    </xf>
    <xf numFmtId="0" fontId="16" fillId="33" borderId="11" xfId="68" applyFont="1" applyFill="1" applyBorder="1" applyAlignment="1">
      <alignment vertical="center"/>
      <protection/>
    </xf>
    <xf numFmtId="0" fontId="16" fillId="33" borderId="52" xfId="68" applyFont="1" applyFill="1" applyBorder="1" applyAlignment="1">
      <alignment vertical="center"/>
      <protection/>
    </xf>
    <xf numFmtId="0" fontId="16" fillId="34" borderId="52" xfId="68" applyFont="1" applyFill="1" applyBorder="1" applyAlignment="1">
      <alignment vertical="center"/>
      <protection/>
    </xf>
    <xf numFmtId="176" fontId="22" fillId="34" borderId="50" xfId="68" applyNumberFormat="1" applyFont="1" applyFill="1" applyBorder="1" applyAlignment="1">
      <alignment horizontal="center" vertical="center" shrinkToFit="1"/>
      <protection/>
    </xf>
    <xf numFmtId="176" fontId="22" fillId="34" borderId="29" xfId="68" applyNumberFormat="1" applyFont="1" applyFill="1" applyBorder="1" applyAlignment="1">
      <alignment horizontal="center" vertical="center" shrinkToFit="1"/>
      <protection/>
    </xf>
    <xf numFmtId="176" fontId="22" fillId="34" borderId="50" xfId="67" applyNumberFormat="1" applyFont="1" applyFill="1" applyBorder="1" applyAlignment="1">
      <alignment horizontal="center" vertical="center"/>
      <protection/>
    </xf>
    <xf numFmtId="176" fontId="22" fillId="34" borderId="29" xfId="67" applyNumberFormat="1" applyFont="1" applyFill="1" applyBorder="1" applyAlignment="1">
      <alignment horizontal="center" vertical="center"/>
      <protection/>
    </xf>
    <xf numFmtId="176" fontId="17" fillId="34" borderId="50" xfId="70" applyNumberFormat="1" applyFont="1" applyFill="1" applyBorder="1" applyAlignment="1">
      <alignment horizontal="center" vertical="center" shrinkToFit="1"/>
      <protection/>
    </xf>
    <xf numFmtId="176" fontId="17" fillId="34" borderId="29" xfId="70" applyNumberFormat="1" applyFont="1" applyFill="1" applyBorder="1" applyAlignment="1">
      <alignment horizontal="center" vertical="center" shrinkToFit="1"/>
      <protection/>
    </xf>
    <xf numFmtId="176" fontId="17" fillId="34" borderId="41" xfId="70" applyNumberFormat="1" applyFont="1" applyFill="1" applyBorder="1" applyAlignment="1">
      <alignment horizontal="center" vertical="center" shrinkToFit="1"/>
      <protection/>
    </xf>
    <xf numFmtId="177" fontId="16" fillId="0" borderId="54" xfId="48" applyNumberFormat="1" applyFont="1" applyFill="1" applyBorder="1" applyAlignment="1">
      <alignment horizontal="right" vertical="center" shrinkToFit="1"/>
    </xf>
    <xf numFmtId="176" fontId="16" fillId="0" borderId="54" xfId="67" applyNumberFormat="1" applyFont="1" applyFill="1" applyBorder="1" applyAlignment="1">
      <alignment vertical="center" shrinkToFit="1"/>
      <protection/>
    </xf>
    <xf numFmtId="176" fontId="16" fillId="0" borderId="55" xfId="67" applyNumberFormat="1" applyFont="1" applyFill="1" applyBorder="1" applyAlignment="1">
      <alignment horizontal="center" vertical="center" shrinkToFit="1"/>
      <protection/>
    </xf>
    <xf numFmtId="0" fontId="21" fillId="0" borderId="0" xfId="0" applyFont="1" applyFill="1" applyAlignment="1">
      <alignment/>
    </xf>
    <xf numFmtId="176" fontId="16" fillId="33" borderId="53" xfId="67" applyNumberFormat="1" applyFont="1" applyFill="1" applyBorder="1" applyAlignment="1">
      <alignment vertical="center" shrinkToFit="1"/>
      <protection/>
    </xf>
    <xf numFmtId="176" fontId="16" fillId="33" borderId="52" xfId="67" applyNumberFormat="1" applyFont="1" applyFill="1" applyBorder="1" applyAlignment="1">
      <alignment horizontal="center" vertical="center" shrinkToFit="1"/>
      <protection/>
    </xf>
    <xf numFmtId="178" fontId="16" fillId="33" borderId="45" xfId="66" applyNumberFormat="1" applyFont="1" applyFill="1" applyBorder="1" applyAlignment="1">
      <alignment horizontal="left" vertical="center" shrinkToFit="1"/>
      <protection/>
    </xf>
    <xf numFmtId="176" fontId="23" fillId="0" borderId="55" xfId="70" applyNumberFormat="1" applyFont="1" applyFill="1" applyBorder="1" applyAlignment="1">
      <alignment horizontal="center" vertical="center"/>
      <protection/>
    </xf>
    <xf numFmtId="177" fontId="23" fillId="0" borderId="55" xfId="70" applyNumberFormat="1" applyFont="1" applyFill="1" applyBorder="1" applyAlignment="1">
      <alignment horizontal="center" vertical="center" shrinkToFit="1"/>
      <protection/>
    </xf>
    <xf numFmtId="177" fontId="21" fillId="0" borderId="55" xfId="48" applyNumberFormat="1" applyFont="1" applyFill="1" applyBorder="1" applyAlignment="1">
      <alignment horizontal="center" vertical="center"/>
    </xf>
    <xf numFmtId="177" fontId="21" fillId="0" borderId="55" xfId="48" applyNumberFormat="1" applyFont="1" applyFill="1" applyBorder="1" applyAlignment="1">
      <alignment horizontal="center" vertical="center" shrinkToFit="1"/>
    </xf>
    <xf numFmtId="177" fontId="21" fillId="33" borderId="52" xfId="48" applyNumberFormat="1" applyFont="1" applyFill="1" applyBorder="1" applyAlignment="1">
      <alignment horizontal="center" vertical="center" shrinkToFit="1"/>
    </xf>
    <xf numFmtId="177" fontId="21" fillId="34" borderId="52" xfId="48" applyNumberFormat="1" applyFont="1" applyFill="1" applyBorder="1" applyAlignment="1">
      <alignment horizontal="center" vertical="center" shrinkToFit="1"/>
    </xf>
    <xf numFmtId="177" fontId="5" fillId="0" borderId="23" xfId="48" applyNumberFormat="1" applyFont="1" applyFill="1" applyBorder="1" applyAlignment="1">
      <alignment horizontal="right" vertical="center" shrinkToFit="1"/>
    </xf>
    <xf numFmtId="176" fontId="5" fillId="0" borderId="37" xfId="67" applyNumberFormat="1" applyFont="1" applyFill="1" applyBorder="1" applyAlignment="1">
      <alignment horizontal="center" vertical="center" shrinkToFit="1"/>
      <protection/>
    </xf>
    <xf numFmtId="177" fontId="5" fillId="0" borderId="23" xfId="67" applyNumberFormat="1" applyFont="1" applyFill="1" applyBorder="1" applyAlignment="1">
      <alignment horizontal="right" vertical="center" shrinkToFit="1"/>
      <protection/>
    </xf>
    <xf numFmtId="176" fontId="5" fillId="0" borderId="38" xfId="67" applyNumberFormat="1" applyFont="1" applyFill="1" applyBorder="1" applyAlignment="1">
      <alignment horizontal="center" vertical="center" shrinkToFit="1"/>
      <protection/>
    </xf>
    <xf numFmtId="177" fontId="5" fillId="0" borderId="17" xfId="48" applyNumberFormat="1" applyFont="1" applyFill="1" applyBorder="1" applyAlignment="1">
      <alignment horizontal="right" vertical="center" shrinkToFit="1"/>
    </xf>
    <xf numFmtId="176" fontId="6" fillId="0" borderId="23" xfId="67" applyNumberFormat="1" applyFont="1" applyFill="1" applyBorder="1" applyAlignment="1">
      <alignment horizontal="left" vertical="center" shrinkToFit="1"/>
      <protection/>
    </xf>
    <xf numFmtId="177" fontId="5" fillId="0" borderId="15" xfId="48" applyNumberFormat="1" applyFont="1" applyFill="1" applyBorder="1" applyAlignment="1">
      <alignment horizontal="right" vertical="center" shrinkToFit="1"/>
    </xf>
    <xf numFmtId="176" fontId="6" fillId="0" borderId="35" xfId="67" applyNumberFormat="1" applyFont="1" applyFill="1" applyBorder="1" applyAlignment="1">
      <alignment vertical="center" shrinkToFit="1"/>
      <protection/>
    </xf>
    <xf numFmtId="177" fontId="16" fillId="33" borderId="45" xfId="66" applyNumberFormat="1" applyFont="1" applyFill="1" applyBorder="1" applyAlignment="1">
      <alignment horizontal="right" vertical="center" shrinkToFit="1"/>
      <protection/>
    </xf>
    <xf numFmtId="177" fontId="6" fillId="0" borderId="17" xfId="66" applyNumberFormat="1" applyFont="1" applyFill="1" applyBorder="1" applyAlignment="1">
      <alignment horizontal="right" vertical="center" shrinkToFit="1"/>
      <protection/>
    </xf>
    <xf numFmtId="177" fontId="16" fillId="34" borderId="45" xfId="48" applyNumberFormat="1" applyFont="1" applyFill="1" applyBorder="1" applyAlignment="1">
      <alignment horizontal="right" vertical="center" shrinkToFit="1"/>
    </xf>
    <xf numFmtId="178" fontId="16" fillId="0" borderId="55" xfId="48" applyNumberFormat="1" applyFont="1" applyFill="1" applyBorder="1" applyAlignment="1">
      <alignment horizontal="right" vertical="center" shrinkToFit="1"/>
    </xf>
    <xf numFmtId="178" fontId="5" fillId="0" borderId="39" xfId="48" applyNumberFormat="1" applyFont="1" applyFill="1" applyBorder="1" applyAlignment="1">
      <alignment horizontal="right" vertical="center" shrinkToFit="1"/>
    </xf>
    <xf numFmtId="178" fontId="6" fillId="0" borderId="39" xfId="48" applyNumberFormat="1" applyFont="1" applyFill="1" applyBorder="1" applyAlignment="1">
      <alignment horizontal="right" vertical="center" shrinkToFit="1"/>
    </xf>
    <xf numFmtId="178" fontId="6" fillId="0" borderId="11" xfId="48" applyNumberFormat="1" applyFont="1" applyFill="1" applyBorder="1" applyAlignment="1">
      <alignment horizontal="right" vertical="center" shrinkToFit="1"/>
    </xf>
    <xf numFmtId="178" fontId="6" fillId="0" borderId="40" xfId="48" applyNumberFormat="1" applyFont="1" applyFill="1" applyBorder="1" applyAlignment="1">
      <alignment horizontal="right" vertical="center" shrinkToFit="1"/>
    </xf>
    <xf numFmtId="178" fontId="6" fillId="0" borderId="18" xfId="48" applyNumberFormat="1" applyFont="1" applyFill="1" applyBorder="1" applyAlignment="1">
      <alignment horizontal="right" vertical="center" shrinkToFit="1"/>
    </xf>
    <xf numFmtId="178" fontId="16" fillId="33" borderId="52" xfId="48" applyNumberFormat="1" applyFont="1" applyFill="1" applyBorder="1" applyAlignment="1">
      <alignment horizontal="right" vertical="center" shrinkToFit="1"/>
    </xf>
    <xf numFmtId="178" fontId="5" fillId="0" borderId="48" xfId="48" applyNumberFormat="1" applyFont="1" applyFill="1" applyBorder="1" applyAlignment="1">
      <alignment horizontal="right" vertical="center" shrinkToFit="1"/>
    </xf>
    <xf numFmtId="178" fontId="16" fillId="34" borderId="52" xfId="48" applyNumberFormat="1" applyFont="1" applyFill="1" applyBorder="1" applyAlignment="1">
      <alignment horizontal="right" vertical="center" shrinkToFit="1"/>
    </xf>
    <xf numFmtId="0" fontId="6" fillId="0" borderId="0" xfId="68" applyFont="1" applyAlignment="1">
      <alignment horizontal="right" vertical="center"/>
      <protection/>
    </xf>
    <xf numFmtId="176" fontId="13" fillId="0" borderId="0" xfId="70" applyNumberFormat="1" applyFont="1" applyFill="1" applyAlignment="1">
      <alignment horizontal="right" vertical="center"/>
      <protection/>
    </xf>
    <xf numFmtId="0" fontId="24" fillId="0" borderId="0" xfId="65" applyFont="1">
      <alignment/>
      <protection/>
    </xf>
    <xf numFmtId="0" fontId="26" fillId="0" borderId="0" xfId="65" applyFont="1" applyAlignment="1">
      <alignment horizontal="justify" vertical="center"/>
      <protection/>
    </xf>
    <xf numFmtId="0" fontId="27" fillId="0" borderId="0" xfId="65" applyFont="1" applyAlignment="1">
      <alignment horizontal="justify" vertical="center"/>
      <protection/>
    </xf>
    <xf numFmtId="0" fontId="24" fillId="0" borderId="0" xfId="65" applyFont="1" applyAlignment="1">
      <alignment horizontal="justify" vertical="center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5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76" fontId="13" fillId="0" borderId="44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right" vertical="center"/>
    </xf>
    <xf numFmtId="0" fontId="13" fillId="0" borderId="5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3" fillId="0" borderId="45" xfId="0" applyNumberFormat="1" applyFont="1" applyBorder="1" applyAlignment="1">
      <alignment horizontal="right" vertical="center"/>
    </xf>
    <xf numFmtId="176" fontId="5" fillId="0" borderId="54" xfId="67" applyNumberFormat="1" applyFont="1" applyFill="1" applyBorder="1" applyAlignment="1">
      <alignment vertical="center" shrinkToFit="1"/>
      <protection/>
    </xf>
    <xf numFmtId="177" fontId="6" fillId="0" borderId="17" xfId="48" applyNumberFormat="1" applyFont="1" applyFill="1" applyBorder="1" applyAlignment="1">
      <alignment vertical="center" shrinkToFit="1"/>
    </xf>
    <xf numFmtId="177" fontId="6" fillId="0" borderId="29" xfId="48" applyNumberFormat="1" applyFont="1" applyFill="1" applyBorder="1" applyAlignment="1">
      <alignment horizontal="left" vertical="center" shrinkToFit="1"/>
    </xf>
    <xf numFmtId="0" fontId="6" fillId="0" borderId="25" xfId="66" applyFont="1" applyFill="1" applyBorder="1" applyAlignment="1">
      <alignment vertical="center" shrinkToFit="1"/>
      <protection/>
    </xf>
    <xf numFmtId="177" fontId="6" fillId="0" borderId="35" xfId="66" applyNumberFormat="1" applyFont="1" applyFill="1" applyBorder="1" applyAlignment="1">
      <alignment horizontal="right" vertical="center" shrinkToFit="1"/>
      <protection/>
    </xf>
    <xf numFmtId="178" fontId="6" fillId="0" borderId="31" xfId="66" applyNumberFormat="1" applyFont="1" applyFill="1" applyBorder="1" applyAlignment="1">
      <alignment horizontal="right" vertical="center" shrinkToFit="1"/>
      <protection/>
    </xf>
    <xf numFmtId="0" fontId="27" fillId="0" borderId="0" xfId="65" applyFont="1" applyAlignment="1">
      <alignment horizontal="justify" vertical="distributed" wrapText="1"/>
      <protection/>
    </xf>
    <xf numFmtId="0" fontId="29" fillId="0" borderId="0" xfId="0" applyFont="1" applyAlignment="1">
      <alignment vertical="center"/>
    </xf>
    <xf numFmtId="176" fontId="5" fillId="0" borderId="13" xfId="66" applyNumberFormat="1" applyFont="1" applyFill="1" applyBorder="1" applyAlignment="1">
      <alignment horizontal="left" vertical="center" shrinkToFit="1"/>
      <protection/>
    </xf>
    <xf numFmtId="176" fontId="5" fillId="0" borderId="0" xfId="66" applyNumberFormat="1" applyFont="1" applyFill="1" applyBorder="1" applyAlignment="1">
      <alignment horizontal="left" vertical="center" shrinkToFit="1"/>
      <protection/>
    </xf>
    <xf numFmtId="177" fontId="6" fillId="0" borderId="15" xfId="66" applyNumberFormat="1" applyFont="1" applyFill="1" applyBorder="1" applyAlignment="1">
      <alignment horizontal="right" vertical="center" shrinkToFit="1"/>
      <protection/>
    </xf>
    <xf numFmtId="177" fontId="6" fillId="0" borderId="16" xfId="66" applyNumberFormat="1" applyFont="1" applyFill="1" applyBorder="1" applyAlignment="1">
      <alignment horizontal="right" vertical="center" shrinkToFit="1"/>
      <protection/>
    </xf>
    <xf numFmtId="177" fontId="6" fillId="0" borderId="29" xfId="66" applyNumberFormat="1" applyFont="1" applyFill="1" applyBorder="1" applyAlignment="1">
      <alignment horizontal="right" vertical="center" shrinkToFit="1"/>
      <protection/>
    </xf>
    <xf numFmtId="177" fontId="6" fillId="0" borderId="19" xfId="66" applyNumberFormat="1" applyFont="1" applyFill="1" applyBorder="1" applyAlignment="1">
      <alignment horizontal="right" vertical="center" shrinkToFit="1"/>
      <protection/>
    </xf>
    <xf numFmtId="178" fontId="5" fillId="0" borderId="11" xfId="48" applyNumberFormat="1" applyFont="1" applyFill="1" applyBorder="1" applyAlignment="1">
      <alignment horizontal="right" vertical="center" shrinkToFit="1"/>
    </xf>
    <xf numFmtId="178" fontId="5" fillId="0" borderId="38" xfId="48" applyNumberFormat="1" applyFont="1" applyFill="1" applyBorder="1" applyAlignment="1">
      <alignment horizontal="right" vertical="center" shrinkToFit="1"/>
    </xf>
    <xf numFmtId="178" fontId="5" fillId="0" borderId="37" xfId="48" applyNumberFormat="1" applyFont="1" applyFill="1" applyBorder="1" applyAlignment="1">
      <alignment horizontal="right" vertical="center" shrinkToFit="1"/>
    </xf>
    <xf numFmtId="177" fontId="6" fillId="0" borderId="44" xfId="66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7" fillId="0" borderId="0" xfId="0" applyNumberFormat="1" applyFont="1" applyAlignment="1">
      <alignment/>
    </xf>
    <xf numFmtId="178" fontId="6" fillId="0" borderId="19" xfId="68" applyNumberFormat="1" applyFont="1" applyFill="1" applyBorder="1" applyAlignment="1">
      <alignment horizontal="right" vertical="center" shrinkToFit="1"/>
      <protection/>
    </xf>
    <xf numFmtId="3" fontId="10" fillId="0" borderId="19" xfId="68" applyNumberFormat="1" applyFont="1" applyBorder="1" applyAlignment="1">
      <alignment horizontal="left" vertical="center" wrapText="1"/>
      <protection/>
    </xf>
    <xf numFmtId="177" fontId="7" fillId="0" borderId="39" xfId="48" applyNumberFormat="1" applyFont="1" applyFill="1" applyBorder="1" applyAlignment="1">
      <alignment horizontal="center" vertical="center" shrinkToFit="1"/>
    </xf>
    <xf numFmtId="178" fontId="6" fillId="0" borderId="29" xfId="48" applyNumberFormat="1" applyFont="1" applyFill="1" applyBorder="1" applyAlignment="1">
      <alignment horizontal="right" vertical="center" shrinkToFit="1"/>
    </xf>
    <xf numFmtId="176" fontId="6" fillId="0" borderId="19" xfId="68" applyNumberFormat="1" applyFont="1" applyFill="1" applyBorder="1" applyAlignment="1">
      <alignment horizontal="left" vertical="center" shrinkToFit="1"/>
      <protection/>
    </xf>
    <xf numFmtId="176" fontId="6" fillId="0" borderId="19" xfId="68" applyNumberFormat="1" applyFont="1" applyFill="1" applyBorder="1" applyAlignment="1">
      <alignment vertical="center" shrinkToFit="1"/>
      <protection/>
    </xf>
    <xf numFmtId="176" fontId="6" fillId="0" borderId="32" xfId="68" applyNumberFormat="1" applyFont="1" applyFill="1" applyBorder="1" applyAlignment="1">
      <alignment horizontal="center" vertical="center" shrinkToFit="1"/>
      <protection/>
    </xf>
    <xf numFmtId="176" fontId="6" fillId="0" borderId="16" xfId="68" applyNumberFormat="1" applyFont="1" applyFill="1" applyBorder="1" applyAlignment="1">
      <alignment horizontal="left" vertical="center" shrinkToFit="1"/>
      <protection/>
    </xf>
    <xf numFmtId="177" fontId="5" fillId="0" borderId="19" xfId="48" applyNumberFormat="1" applyFont="1" applyFill="1" applyBorder="1" applyAlignment="1">
      <alignment horizontal="right" vertical="center" shrinkToFit="1"/>
    </xf>
    <xf numFmtId="0" fontId="6" fillId="0" borderId="19" xfId="68" applyFont="1" applyBorder="1" applyAlignment="1">
      <alignment vertical="center" wrapText="1"/>
      <protection/>
    </xf>
    <xf numFmtId="177" fontId="13" fillId="0" borderId="39" xfId="70" applyNumberFormat="1" applyFont="1" applyFill="1" applyBorder="1" applyAlignment="1">
      <alignment horizontal="center" vertical="center" shrinkToFit="1"/>
      <protection/>
    </xf>
    <xf numFmtId="176" fontId="6" fillId="0" borderId="14" xfId="68" applyNumberFormat="1" applyFont="1" applyFill="1" applyBorder="1" applyAlignment="1">
      <alignment horizontal="left" vertical="center" shrinkToFit="1"/>
      <protection/>
    </xf>
    <xf numFmtId="0" fontId="6" fillId="0" borderId="19" xfId="68" applyFont="1" applyBorder="1" applyAlignment="1">
      <alignment vertical="center"/>
      <protection/>
    </xf>
    <xf numFmtId="176" fontId="6" fillId="0" borderId="50" xfId="68" applyNumberFormat="1" applyFont="1" applyFill="1" applyBorder="1" applyAlignment="1">
      <alignment horizontal="left" vertical="center" shrinkToFit="1"/>
      <protection/>
    </xf>
    <xf numFmtId="0" fontId="6" fillId="0" borderId="58" xfId="68" applyFont="1" applyFill="1" applyBorder="1" applyAlignment="1">
      <alignment horizontal="left" vertical="center" shrinkToFit="1"/>
      <protection/>
    </xf>
    <xf numFmtId="176" fontId="6" fillId="0" borderId="43" xfId="68" applyNumberFormat="1" applyFont="1" applyFill="1" applyBorder="1" applyAlignment="1">
      <alignment vertical="center" shrinkToFit="1"/>
      <protection/>
    </xf>
    <xf numFmtId="178" fontId="6" fillId="0" borderId="43" xfId="68" applyNumberFormat="1" applyFont="1" applyFill="1" applyBorder="1" applyAlignment="1">
      <alignment horizontal="right" vertical="center" shrinkToFit="1"/>
      <protection/>
    </xf>
    <xf numFmtId="3" fontId="10" fillId="0" borderId="48" xfId="68" applyNumberFormat="1" applyFont="1" applyBorder="1" applyAlignment="1">
      <alignment horizontal="left" vertical="center" wrapText="1"/>
      <protection/>
    </xf>
    <xf numFmtId="176" fontId="6" fillId="0" borderId="46" xfId="68" applyNumberFormat="1" applyFont="1" applyFill="1" applyBorder="1" applyAlignment="1">
      <alignment horizontal="center" vertical="center" shrinkToFit="1"/>
      <protection/>
    </xf>
    <xf numFmtId="176" fontId="6" fillId="0" borderId="58" xfId="68" applyNumberFormat="1" applyFont="1" applyFill="1" applyBorder="1" applyAlignment="1">
      <alignment horizontal="center" vertical="center" shrinkToFit="1"/>
      <protection/>
    </xf>
    <xf numFmtId="176" fontId="6" fillId="0" borderId="43" xfId="68" applyNumberFormat="1" applyFont="1" applyFill="1" applyBorder="1" applyAlignment="1">
      <alignment horizontal="left" vertical="center" shrinkToFit="1"/>
      <protection/>
    </xf>
    <xf numFmtId="0" fontId="6" fillId="0" borderId="48" xfId="68" applyFont="1" applyBorder="1" applyAlignment="1">
      <alignment vertical="center" wrapText="1"/>
      <protection/>
    </xf>
    <xf numFmtId="176" fontId="6" fillId="0" borderId="57" xfId="68" applyNumberFormat="1" applyFont="1" applyFill="1" applyBorder="1" applyAlignment="1">
      <alignment horizontal="center" vertical="center" shrinkToFit="1"/>
      <protection/>
    </xf>
    <xf numFmtId="0" fontId="6" fillId="0" borderId="31" xfId="68" applyFont="1" applyBorder="1" applyAlignment="1">
      <alignment vertical="center" wrapText="1"/>
      <protection/>
    </xf>
    <xf numFmtId="177" fontId="13" fillId="0" borderId="18" xfId="70" applyNumberFormat="1" applyFont="1" applyFill="1" applyBorder="1" applyAlignment="1">
      <alignment horizontal="center" vertical="center" shrinkToFit="1"/>
      <protection/>
    </xf>
    <xf numFmtId="0" fontId="26" fillId="0" borderId="0" xfId="65" applyFont="1" applyAlignment="1">
      <alignment horizontal="justify" vertical="top"/>
      <protection/>
    </xf>
    <xf numFmtId="0" fontId="16" fillId="0" borderId="19" xfId="68" applyFont="1" applyBorder="1" applyAlignment="1">
      <alignment vertical="center"/>
      <protection/>
    </xf>
    <xf numFmtId="177" fontId="21" fillId="0" borderId="39" xfId="48" applyNumberFormat="1" applyFont="1" applyFill="1" applyBorder="1" applyAlignment="1">
      <alignment horizontal="center" vertical="center" shrinkToFit="1"/>
    </xf>
    <xf numFmtId="176" fontId="5" fillId="0" borderId="34" xfId="66" applyNumberFormat="1" applyFont="1" applyFill="1" applyBorder="1" applyAlignment="1">
      <alignment horizontal="left" vertical="center" shrinkToFit="1"/>
      <protection/>
    </xf>
    <xf numFmtId="178" fontId="6" fillId="0" borderId="43" xfId="66" applyNumberFormat="1" applyFont="1" applyFill="1" applyBorder="1" applyAlignment="1">
      <alignment horizontal="left" vertical="center" shrinkToFit="1"/>
      <protection/>
    </xf>
    <xf numFmtId="178" fontId="6" fillId="0" borderId="15" xfId="66" applyNumberFormat="1" applyFont="1" applyFill="1" applyBorder="1" applyAlignment="1">
      <alignment horizontal="left" vertical="center" shrinkToFit="1"/>
      <protection/>
    </xf>
    <xf numFmtId="178" fontId="6" fillId="0" borderId="17" xfId="66" applyNumberFormat="1" applyFont="1" applyFill="1" applyBorder="1" applyAlignment="1">
      <alignment horizontal="left" vertical="center" shrinkToFit="1"/>
      <protection/>
    </xf>
    <xf numFmtId="178" fontId="6" fillId="0" borderId="16" xfId="66" applyNumberFormat="1" applyFont="1" applyFill="1" applyBorder="1" applyAlignment="1">
      <alignment horizontal="left" vertical="center" shrinkToFit="1"/>
      <protection/>
    </xf>
    <xf numFmtId="176" fontId="6" fillId="0" borderId="46" xfId="67" applyNumberFormat="1" applyFont="1" applyFill="1" applyBorder="1" applyAlignment="1">
      <alignment horizontal="left" vertical="center" shrinkToFit="1"/>
      <protection/>
    </xf>
    <xf numFmtId="3" fontId="10" fillId="0" borderId="17" xfId="68" applyNumberFormat="1" applyFont="1" applyFill="1" applyBorder="1" applyAlignment="1">
      <alignment horizontal="left" vertical="center" wrapText="1"/>
      <protection/>
    </xf>
    <xf numFmtId="0" fontId="6" fillId="0" borderId="15" xfId="63" applyFont="1" applyFill="1" applyBorder="1" applyAlignment="1">
      <alignment horizontal="left" vertical="center"/>
      <protection/>
    </xf>
    <xf numFmtId="177" fontId="7" fillId="0" borderId="39" xfId="48" applyNumberFormat="1" applyFont="1" applyFill="1" applyBorder="1" applyAlignment="1">
      <alignment horizontal="center" vertical="center"/>
    </xf>
    <xf numFmtId="0" fontId="6" fillId="0" borderId="17" xfId="63" applyFont="1" applyFill="1" applyBorder="1" applyAlignment="1">
      <alignment horizontal="left" vertical="center"/>
      <protection/>
    </xf>
    <xf numFmtId="3" fontId="6" fillId="0" borderId="17" xfId="69" applyNumberFormat="1" applyFont="1" applyFill="1" applyBorder="1" applyAlignment="1">
      <alignment vertical="center"/>
      <protection/>
    </xf>
    <xf numFmtId="0" fontId="6" fillId="0" borderId="17" xfId="63" applyFont="1" applyFill="1" applyBorder="1" applyAlignment="1">
      <alignment vertical="center" shrinkToFit="1"/>
      <protection/>
    </xf>
    <xf numFmtId="0" fontId="6" fillId="0" borderId="19" xfId="63" applyFont="1" applyFill="1" applyBorder="1" applyAlignment="1">
      <alignment horizontal="left" vertical="center"/>
      <protection/>
    </xf>
    <xf numFmtId="3" fontId="10" fillId="0" borderId="19" xfId="68" applyNumberFormat="1" applyFont="1" applyFill="1" applyBorder="1" applyAlignment="1">
      <alignment horizontal="left" vertical="center" wrapText="1"/>
      <protection/>
    </xf>
    <xf numFmtId="177" fontId="6" fillId="0" borderId="29" xfId="67" applyNumberFormat="1" applyFont="1" applyFill="1" applyBorder="1" applyAlignment="1">
      <alignment horizontal="right" vertical="center" shrinkToFit="1"/>
      <protection/>
    </xf>
    <xf numFmtId="0" fontId="6" fillId="0" borderId="19" xfId="68" applyFont="1" applyFill="1" applyBorder="1" applyAlignment="1">
      <alignment vertical="center" wrapText="1"/>
      <protection/>
    </xf>
    <xf numFmtId="176" fontId="6" fillId="0" borderId="34" xfId="68" applyNumberFormat="1" applyFont="1" applyFill="1" applyBorder="1" applyAlignment="1">
      <alignment vertical="center" shrinkToFit="1"/>
      <protection/>
    </xf>
    <xf numFmtId="176" fontId="6" fillId="0" borderId="54" xfId="67" applyNumberFormat="1" applyFont="1" applyFill="1" applyBorder="1" applyAlignment="1">
      <alignment horizontal="left" vertical="center" shrinkToFit="1"/>
      <protection/>
    </xf>
    <xf numFmtId="3" fontId="10" fillId="0" borderId="16" xfId="68" applyNumberFormat="1" applyFont="1" applyBorder="1" applyAlignment="1">
      <alignment horizontal="left" vertical="center" wrapText="1"/>
      <protection/>
    </xf>
    <xf numFmtId="176" fontId="6" fillId="0" borderId="58" xfId="67" applyNumberFormat="1" applyFont="1" applyFill="1" applyBorder="1" applyAlignment="1">
      <alignment horizontal="left" vertical="center" shrinkToFit="1"/>
      <protection/>
    </xf>
    <xf numFmtId="176" fontId="6" fillId="0" borderId="43" xfId="67" applyNumberFormat="1" applyFont="1" applyFill="1" applyBorder="1" applyAlignment="1">
      <alignment vertical="center" shrinkToFit="1"/>
      <protection/>
    </xf>
    <xf numFmtId="176" fontId="6" fillId="0" borderId="55" xfId="67" applyNumberFormat="1" applyFont="1" applyFill="1" applyBorder="1" applyAlignment="1">
      <alignment horizontal="center" vertical="center" shrinkToFit="1"/>
      <protection/>
    </xf>
    <xf numFmtId="177" fontId="6" fillId="0" borderId="43" xfId="48" applyNumberFormat="1" applyFont="1" applyFill="1" applyBorder="1" applyAlignment="1">
      <alignment horizontal="right" vertical="center" shrinkToFit="1"/>
    </xf>
    <xf numFmtId="3" fontId="6" fillId="0" borderId="19" xfId="69" applyNumberFormat="1" applyFont="1" applyFill="1" applyBorder="1" applyAlignment="1">
      <alignment vertical="center"/>
      <protection/>
    </xf>
    <xf numFmtId="176" fontId="6" fillId="0" borderId="25" xfId="66" applyNumberFormat="1" applyFont="1" applyFill="1" applyBorder="1" applyAlignment="1">
      <alignment horizontal="left" vertical="center" shrinkToFit="1"/>
      <protection/>
    </xf>
    <xf numFmtId="177" fontId="6" fillId="0" borderId="16" xfId="67" applyNumberFormat="1" applyFont="1" applyFill="1" applyBorder="1" applyAlignment="1">
      <alignment horizontal="right" vertical="center" shrinkToFit="1"/>
      <protection/>
    </xf>
    <xf numFmtId="177" fontId="13" fillId="0" borderId="39" xfId="70" applyNumberFormat="1" applyFont="1" applyFill="1" applyBorder="1" applyAlignment="1">
      <alignment horizontal="center" vertical="center"/>
      <protection/>
    </xf>
    <xf numFmtId="0" fontId="6" fillId="0" borderId="15" xfId="68" applyFont="1" applyFill="1" applyBorder="1" applyAlignment="1">
      <alignment vertical="center" wrapText="1"/>
      <protection/>
    </xf>
    <xf numFmtId="176" fontId="6" fillId="0" borderId="28" xfId="67" applyNumberFormat="1" applyFont="1" applyFill="1" applyBorder="1" applyAlignment="1">
      <alignment horizontal="left" vertical="center" shrinkToFit="1"/>
      <protection/>
    </xf>
    <xf numFmtId="176" fontId="6" fillId="0" borderId="29" xfId="67" applyNumberFormat="1" applyFont="1" applyFill="1" applyBorder="1" applyAlignment="1">
      <alignment vertical="center" shrinkToFit="1"/>
      <protection/>
    </xf>
    <xf numFmtId="0" fontId="6" fillId="0" borderId="29" xfId="68" applyFont="1" applyFill="1" applyBorder="1" applyAlignment="1">
      <alignment vertical="center" wrapText="1"/>
      <protection/>
    </xf>
    <xf numFmtId="0" fontId="6" fillId="0" borderId="15" xfId="63" applyFont="1" applyFill="1" applyBorder="1" applyAlignment="1">
      <alignment vertical="center" shrinkToFit="1"/>
      <protection/>
    </xf>
    <xf numFmtId="177" fontId="13" fillId="0" borderId="38" xfId="70" applyNumberFormat="1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vertical="center" wrapText="1"/>
      <protection/>
    </xf>
    <xf numFmtId="176" fontId="6" fillId="0" borderId="35" xfId="68" applyNumberFormat="1" applyFont="1" applyFill="1" applyBorder="1" applyAlignment="1">
      <alignment vertical="center" shrinkToFit="1"/>
      <protection/>
    </xf>
    <xf numFmtId="177" fontId="7" fillId="0" borderId="40" xfId="48" applyNumberFormat="1" applyFont="1" applyFill="1" applyBorder="1" applyAlignment="1">
      <alignment horizontal="center" vertical="center" shrinkToFit="1"/>
    </xf>
    <xf numFmtId="0" fontId="6" fillId="0" borderId="29" xfId="68" applyFont="1" applyBorder="1" applyAlignment="1">
      <alignment vertical="center"/>
      <protection/>
    </xf>
    <xf numFmtId="177" fontId="7" fillId="0" borderId="11" xfId="48" applyNumberFormat="1" applyFont="1" applyFill="1" applyBorder="1" applyAlignment="1">
      <alignment horizontal="center" vertical="center" shrinkToFit="1"/>
    </xf>
    <xf numFmtId="176" fontId="6" fillId="0" borderId="41" xfId="68" applyNumberFormat="1" applyFont="1" applyFill="1" applyBorder="1" applyAlignment="1">
      <alignment vertical="center" shrinkToFit="1"/>
      <protection/>
    </xf>
    <xf numFmtId="0" fontId="6" fillId="0" borderId="16" xfId="68" applyFont="1" applyBorder="1" applyAlignment="1">
      <alignment vertical="center" wrapText="1"/>
      <protection/>
    </xf>
    <xf numFmtId="177" fontId="13" fillId="0" borderId="11" xfId="70" applyNumberFormat="1" applyFont="1" applyFill="1" applyBorder="1" applyAlignment="1">
      <alignment horizontal="center" vertical="center" shrinkToFit="1"/>
      <protection/>
    </xf>
    <xf numFmtId="0" fontId="6" fillId="0" borderId="31" xfId="68" applyFont="1" applyBorder="1" applyAlignment="1">
      <alignment vertical="center"/>
      <protection/>
    </xf>
    <xf numFmtId="176" fontId="6" fillId="0" borderId="47" xfId="67" applyNumberFormat="1" applyFont="1" applyFill="1" applyBorder="1" applyAlignment="1">
      <alignment horizontal="left" vertical="center" shrinkToFit="1"/>
      <protection/>
    </xf>
    <xf numFmtId="0" fontId="6" fillId="0" borderId="46" xfId="67" applyFont="1" applyFill="1" applyBorder="1" applyAlignment="1">
      <alignment vertical="center" shrinkToFit="1"/>
      <protection/>
    </xf>
    <xf numFmtId="0" fontId="6" fillId="0" borderId="35" xfId="68" applyFont="1" applyFill="1" applyBorder="1" applyAlignment="1">
      <alignment horizontal="left" vertical="center" shrinkToFit="1"/>
      <protection/>
    </xf>
    <xf numFmtId="3" fontId="10" fillId="0" borderId="29" xfId="68" applyNumberFormat="1" applyFont="1" applyBorder="1" applyAlignment="1">
      <alignment horizontal="left" vertical="center" wrapText="1"/>
      <protection/>
    </xf>
    <xf numFmtId="177" fontId="7" fillId="0" borderId="55" xfId="48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25" fillId="0" borderId="0" xfId="65" applyFont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176" fontId="20" fillId="0" borderId="0" xfId="66" applyNumberFormat="1" applyFont="1" applyAlignment="1">
      <alignment horizontal="center" vertical="center"/>
      <protection/>
    </xf>
    <xf numFmtId="176" fontId="6" fillId="0" borderId="0" xfId="66" applyNumberFormat="1" applyFont="1" applyAlignment="1">
      <alignment horizontal="center" vertical="center"/>
      <protection/>
    </xf>
    <xf numFmtId="176" fontId="22" fillId="34" borderId="59" xfId="66" applyNumberFormat="1" applyFont="1" applyFill="1" applyBorder="1" applyAlignment="1">
      <alignment horizontal="center" vertical="center"/>
      <protection/>
    </xf>
    <xf numFmtId="176" fontId="22" fillId="34" borderId="43" xfId="66" applyNumberFormat="1" applyFont="1" applyFill="1" applyBorder="1" applyAlignment="1">
      <alignment horizontal="center" vertical="center"/>
      <protection/>
    </xf>
    <xf numFmtId="176" fontId="22" fillId="34" borderId="55" xfId="66" applyNumberFormat="1" applyFont="1" applyFill="1" applyBorder="1" applyAlignment="1">
      <alignment horizontal="center" vertical="center"/>
      <protection/>
    </xf>
    <xf numFmtId="176" fontId="22" fillId="34" borderId="40" xfId="66" applyNumberFormat="1" applyFont="1" applyFill="1" applyBorder="1" applyAlignment="1">
      <alignment horizontal="center" vertical="center"/>
      <protection/>
    </xf>
    <xf numFmtId="176" fontId="22" fillId="34" borderId="60" xfId="66" applyNumberFormat="1" applyFont="1" applyFill="1" applyBorder="1" applyAlignment="1">
      <alignment horizontal="center" vertical="center"/>
      <protection/>
    </xf>
    <xf numFmtId="176" fontId="22" fillId="34" borderId="61" xfId="66" applyNumberFormat="1" applyFont="1" applyFill="1" applyBorder="1" applyAlignment="1">
      <alignment horizontal="center" vertical="center"/>
      <protection/>
    </xf>
    <xf numFmtId="176" fontId="22" fillId="34" borderId="44" xfId="66" applyNumberFormat="1" applyFont="1" applyFill="1" applyBorder="1" applyAlignment="1">
      <alignment horizontal="center" vertical="center"/>
      <protection/>
    </xf>
    <xf numFmtId="176" fontId="22" fillId="34" borderId="31" xfId="66" applyNumberFormat="1" applyFont="1" applyFill="1" applyBorder="1" applyAlignment="1">
      <alignment horizontal="center" vertical="center"/>
      <protection/>
    </xf>
    <xf numFmtId="176" fontId="16" fillId="0" borderId="59" xfId="66" applyNumberFormat="1" applyFont="1" applyFill="1" applyBorder="1" applyAlignment="1">
      <alignment horizontal="left" vertical="center" shrinkToFit="1"/>
      <protection/>
    </xf>
    <xf numFmtId="176" fontId="16" fillId="0" borderId="43" xfId="66" applyNumberFormat="1" applyFont="1" applyFill="1" applyBorder="1" applyAlignment="1">
      <alignment horizontal="left" vertical="center" shrinkToFit="1"/>
      <protection/>
    </xf>
    <xf numFmtId="176" fontId="16" fillId="0" borderId="62" xfId="66" applyNumberFormat="1" applyFont="1" applyFill="1" applyBorder="1" applyAlignment="1">
      <alignment horizontal="left" vertical="center" shrinkToFit="1"/>
      <protection/>
    </xf>
    <xf numFmtId="176" fontId="16" fillId="0" borderId="49" xfId="66" applyNumberFormat="1" applyFont="1" applyFill="1" applyBorder="1" applyAlignment="1">
      <alignment horizontal="left" vertical="center" shrinkToFit="1"/>
      <protection/>
    </xf>
    <xf numFmtId="176" fontId="16" fillId="0" borderId="63" xfId="66" applyNumberFormat="1" applyFont="1" applyFill="1" applyBorder="1" applyAlignment="1">
      <alignment horizontal="left" vertical="center" shrinkToFit="1"/>
      <protection/>
    </xf>
    <xf numFmtId="176" fontId="6" fillId="0" borderId="22" xfId="66" applyNumberFormat="1" applyFont="1" applyFill="1" applyBorder="1" applyAlignment="1">
      <alignment horizontal="left" vertical="center" shrinkToFit="1"/>
      <protection/>
    </xf>
    <xf numFmtId="176" fontId="6" fillId="0" borderId="21" xfId="66" applyNumberFormat="1" applyFont="1" applyFill="1" applyBorder="1" applyAlignment="1">
      <alignment horizontal="left" vertical="center" shrinkToFit="1"/>
      <protection/>
    </xf>
    <xf numFmtId="0" fontId="6" fillId="0" borderId="23" xfId="66" applyFont="1" applyFill="1" applyBorder="1" applyAlignment="1">
      <alignment horizontal="left" vertical="center" shrinkToFit="1"/>
      <protection/>
    </xf>
    <xf numFmtId="0" fontId="6" fillId="0" borderId="21" xfId="66" applyFont="1" applyFill="1" applyBorder="1" applyAlignment="1">
      <alignment horizontal="left" vertical="center" shrinkToFit="1"/>
      <protection/>
    </xf>
    <xf numFmtId="176" fontId="6" fillId="0" borderId="17" xfId="66" applyNumberFormat="1" applyFont="1" applyFill="1" applyBorder="1" applyAlignment="1">
      <alignment horizontal="left" vertical="center" shrinkToFit="1"/>
      <protection/>
    </xf>
    <xf numFmtId="176" fontId="16" fillId="34" borderId="64" xfId="66" applyNumberFormat="1" applyFont="1" applyFill="1" applyBorder="1" applyAlignment="1">
      <alignment horizontal="left" vertical="center" shrinkToFit="1"/>
      <protection/>
    </xf>
    <xf numFmtId="176" fontId="16" fillId="34" borderId="51" xfId="66" applyNumberFormat="1" applyFont="1" applyFill="1" applyBorder="1" applyAlignment="1">
      <alignment horizontal="left" vertical="center" shrinkToFit="1"/>
      <protection/>
    </xf>
    <xf numFmtId="176" fontId="16" fillId="34" borderId="65" xfId="66" applyNumberFormat="1" applyFont="1" applyFill="1" applyBorder="1" applyAlignment="1">
      <alignment horizontal="left" vertical="center" shrinkToFit="1"/>
      <protection/>
    </xf>
    <xf numFmtId="176" fontId="16" fillId="33" borderId="64" xfId="66" applyNumberFormat="1" applyFont="1" applyFill="1" applyBorder="1" applyAlignment="1">
      <alignment horizontal="left" vertical="center" shrinkToFit="1"/>
      <protection/>
    </xf>
    <xf numFmtId="176" fontId="16" fillId="33" borderId="51" xfId="66" applyNumberFormat="1" applyFont="1" applyFill="1" applyBorder="1" applyAlignment="1">
      <alignment horizontal="left" vertical="center" shrinkToFit="1"/>
      <protection/>
    </xf>
    <xf numFmtId="176" fontId="16" fillId="33" borderId="65" xfId="66" applyNumberFormat="1" applyFont="1" applyFill="1" applyBorder="1" applyAlignment="1">
      <alignment horizontal="left" vertical="center" shrinkToFit="1"/>
      <protection/>
    </xf>
    <xf numFmtId="176" fontId="6" fillId="0" borderId="23" xfId="66" applyNumberFormat="1" applyFont="1" applyFill="1" applyBorder="1" applyAlignment="1">
      <alignment horizontal="left" vertical="center" shrinkToFit="1"/>
      <protection/>
    </xf>
    <xf numFmtId="0" fontId="16" fillId="0" borderId="62" xfId="66" applyFont="1" applyFill="1" applyBorder="1" applyAlignment="1">
      <alignment horizontal="left" vertical="center" shrinkToFit="1"/>
      <protection/>
    </xf>
    <xf numFmtId="0" fontId="16" fillId="0" borderId="49" xfId="66" applyFont="1" applyFill="1" applyBorder="1" applyAlignment="1">
      <alignment horizontal="left" vertical="center" shrinkToFit="1"/>
      <protection/>
    </xf>
    <xf numFmtId="0" fontId="16" fillId="0" borderId="63" xfId="66" applyFont="1" applyFill="1" applyBorder="1" applyAlignment="1">
      <alignment horizontal="left" vertical="center" shrinkToFit="1"/>
      <protection/>
    </xf>
    <xf numFmtId="176" fontId="16" fillId="34" borderId="56" xfId="68" applyNumberFormat="1" applyFont="1" applyFill="1" applyBorder="1" applyAlignment="1">
      <alignment horizontal="left" vertical="center" shrinkToFit="1"/>
      <protection/>
    </xf>
    <xf numFmtId="176" fontId="16" fillId="34" borderId="45" xfId="68" applyNumberFormat="1" applyFont="1" applyFill="1" applyBorder="1" applyAlignment="1">
      <alignment horizontal="left" vertical="center" shrinkToFit="1"/>
      <protection/>
    </xf>
    <xf numFmtId="176" fontId="6" fillId="0" borderId="17" xfId="68" applyNumberFormat="1" applyFont="1" applyFill="1" applyBorder="1" applyAlignment="1">
      <alignment horizontal="left" vertical="center" shrinkToFit="1"/>
      <protection/>
    </xf>
    <xf numFmtId="176" fontId="16" fillId="33" borderId="12" xfId="68" applyNumberFormat="1" applyFont="1" applyFill="1" applyBorder="1" applyAlignment="1">
      <alignment horizontal="left" vertical="center" shrinkToFit="1"/>
      <protection/>
    </xf>
    <xf numFmtId="176" fontId="16" fillId="33" borderId="16" xfId="68" applyNumberFormat="1" applyFont="1" applyFill="1" applyBorder="1" applyAlignment="1">
      <alignment horizontal="left" vertical="center" shrinkToFit="1"/>
      <protection/>
    </xf>
    <xf numFmtId="176" fontId="16" fillId="0" borderId="59" xfId="68" applyNumberFormat="1" applyFont="1" applyFill="1" applyBorder="1" applyAlignment="1">
      <alignment horizontal="left" vertical="center" shrinkToFit="1"/>
      <protection/>
    </xf>
    <xf numFmtId="176" fontId="16" fillId="0" borderId="43" xfId="68" applyNumberFormat="1" applyFont="1" applyFill="1" applyBorder="1" applyAlignment="1">
      <alignment horizontal="left" vertical="center" shrinkToFit="1"/>
      <protection/>
    </xf>
    <xf numFmtId="176" fontId="16" fillId="33" borderId="56" xfId="68" applyNumberFormat="1" applyFont="1" applyFill="1" applyBorder="1" applyAlignment="1">
      <alignment horizontal="left" vertical="center" shrinkToFit="1"/>
      <protection/>
    </xf>
    <xf numFmtId="176" fontId="16" fillId="33" borderId="45" xfId="68" applyNumberFormat="1" applyFont="1" applyFill="1" applyBorder="1" applyAlignment="1">
      <alignment horizontal="left" vertical="center" shrinkToFit="1"/>
      <protection/>
    </xf>
    <xf numFmtId="176" fontId="6" fillId="0" borderId="23" xfId="68" applyNumberFormat="1" applyFont="1" applyFill="1" applyBorder="1" applyAlignment="1">
      <alignment horizontal="left" vertical="center" shrinkToFit="1"/>
      <protection/>
    </xf>
    <xf numFmtId="176" fontId="6" fillId="0" borderId="21" xfId="68" applyNumberFormat="1" applyFont="1" applyFill="1" applyBorder="1" applyAlignment="1">
      <alignment horizontal="left" vertical="center" shrinkToFit="1"/>
      <protection/>
    </xf>
    <xf numFmtId="176" fontId="16" fillId="0" borderId="66" xfId="68" applyNumberFormat="1" applyFont="1" applyFill="1" applyBorder="1" applyAlignment="1">
      <alignment horizontal="left" vertical="center" shrinkToFit="1"/>
      <protection/>
    </xf>
    <xf numFmtId="176" fontId="16" fillId="0" borderId="25" xfId="68" applyNumberFormat="1" applyFont="1" applyFill="1" applyBorder="1" applyAlignment="1">
      <alignment horizontal="left" vertical="center" shrinkToFit="1"/>
      <protection/>
    </xf>
    <xf numFmtId="176" fontId="16" fillId="0" borderId="20" xfId="68" applyNumberFormat="1" applyFont="1" applyFill="1" applyBorder="1" applyAlignment="1">
      <alignment horizontal="left" vertical="center" shrinkToFit="1"/>
      <protection/>
    </xf>
    <xf numFmtId="176" fontId="6" fillId="0" borderId="0" xfId="68" applyNumberFormat="1" applyFont="1" applyAlignment="1">
      <alignment horizontal="center" vertical="center"/>
      <protection/>
    </xf>
    <xf numFmtId="0" fontId="22" fillId="34" borderId="55" xfId="68" applyFont="1" applyFill="1" applyBorder="1" applyAlignment="1">
      <alignment horizontal="center" vertical="center"/>
      <protection/>
    </xf>
    <xf numFmtId="0" fontId="22" fillId="34" borderId="40" xfId="68" applyFont="1" applyFill="1" applyBorder="1" applyAlignment="1">
      <alignment horizontal="center" vertical="center"/>
      <protection/>
    </xf>
    <xf numFmtId="176" fontId="5" fillId="0" borderId="0" xfId="68" applyNumberFormat="1" applyFont="1" applyFill="1" applyBorder="1" applyAlignment="1">
      <alignment horizontal="left" vertical="center" shrinkToFit="1"/>
      <protection/>
    </xf>
    <xf numFmtId="176" fontId="22" fillId="34" borderId="59" xfId="68" applyNumberFormat="1" applyFont="1" applyFill="1" applyBorder="1" applyAlignment="1">
      <alignment horizontal="center" vertical="center" shrinkToFit="1"/>
      <protection/>
    </xf>
    <xf numFmtId="176" fontId="22" fillId="34" borderId="43" xfId="68" applyNumberFormat="1" applyFont="1" applyFill="1" applyBorder="1" applyAlignment="1">
      <alignment horizontal="center" vertical="center" shrinkToFit="1"/>
      <protection/>
    </xf>
    <xf numFmtId="176" fontId="22" fillId="34" borderId="44" xfId="68" applyNumberFormat="1" applyFont="1" applyFill="1" applyBorder="1" applyAlignment="1">
      <alignment horizontal="center" vertical="center" shrinkToFit="1"/>
      <protection/>
    </xf>
    <xf numFmtId="176" fontId="22" fillId="34" borderId="31" xfId="68" applyNumberFormat="1" applyFont="1" applyFill="1" applyBorder="1" applyAlignment="1">
      <alignment horizontal="center" vertical="center" shrinkToFit="1"/>
      <protection/>
    </xf>
    <xf numFmtId="176" fontId="6" fillId="0" borderId="54" xfId="68" applyNumberFormat="1" applyFont="1" applyFill="1" applyBorder="1" applyAlignment="1">
      <alignment horizontal="left" vertical="center" shrinkToFit="1"/>
      <protection/>
    </xf>
    <xf numFmtId="176" fontId="6" fillId="0" borderId="63" xfId="68" applyNumberFormat="1" applyFont="1" applyFill="1" applyBorder="1" applyAlignment="1">
      <alignment horizontal="left" vertical="center" shrinkToFit="1"/>
      <protection/>
    </xf>
    <xf numFmtId="176" fontId="6" fillId="0" borderId="29" xfId="68" applyNumberFormat="1" applyFont="1" applyFill="1" applyBorder="1" applyAlignment="1">
      <alignment horizontal="left" vertical="center" shrinkToFit="1"/>
      <protection/>
    </xf>
    <xf numFmtId="176" fontId="16" fillId="0" borderId="12" xfId="68" applyNumberFormat="1" applyFont="1" applyFill="1" applyBorder="1" applyAlignment="1">
      <alignment horizontal="left" vertical="center" shrinkToFit="1"/>
      <protection/>
    </xf>
    <xf numFmtId="176" fontId="16" fillId="0" borderId="16" xfId="68" applyNumberFormat="1" applyFont="1" applyFill="1" applyBorder="1" applyAlignment="1">
      <alignment horizontal="left" vertical="center" shrinkToFit="1"/>
      <protection/>
    </xf>
    <xf numFmtId="176" fontId="16" fillId="33" borderId="64" xfId="68" applyNumberFormat="1" applyFont="1" applyFill="1" applyBorder="1" applyAlignment="1">
      <alignment horizontal="left" vertical="center" shrinkToFit="1"/>
      <protection/>
    </xf>
    <xf numFmtId="176" fontId="16" fillId="33" borderId="51" xfId="68" applyNumberFormat="1" applyFont="1" applyFill="1" applyBorder="1" applyAlignment="1">
      <alignment horizontal="left" vertical="center" shrinkToFit="1"/>
      <protection/>
    </xf>
    <xf numFmtId="176" fontId="16" fillId="33" borderId="65" xfId="68" applyNumberFormat="1" applyFont="1" applyFill="1" applyBorder="1" applyAlignment="1">
      <alignment horizontal="left" vertical="center" shrinkToFit="1"/>
      <protection/>
    </xf>
    <xf numFmtId="176" fontId="5" fillId="0" borderId="22" xfId="66" applyNumberFormat="1" applyFont="1" applyFill="1" applyBorder="1" applyAlignment="1">
      <alignment horizontal="left" vertical="center" shrinkToFit="1"/>
      <protection/>
    </xf>
    <xf numFmtId="176" fontId="5" fillId="0" borderId="24" xfId="66" applyNumberFormat="1" applyFont="1" applyFill="1" applyBorder="1" applyAlignment="1">
      <alignment horizontal="left" vertical="center" shrinkToFit="1"/>
      <protection/>
    </xf>
    <xf numFmtId="176" fontId="20" fillId="0" borderId="0" xfId="67" applyNumberFormat="1" applyFont="1" applyAlignment="1">
      <alignment horizontal="center" vertical="center"/>
      <protection/>
    </xf>
    <xf numFmtId="176" fontId="6" fillId="0" borderId="0" xfId="67" applyNumberFormat="1" applyFont="1" applyAlignment="1">
      <alignment horizontal="center" vertical="center"/>
      <protection/>
    </xf>
    <xf numFmtId="176" fontId="22" fillId="34" borderId="48" xfId="67" applyNumberFormat="1" applyFont="1" applyFill="1" applyBorder="1" applyAlignment="1">
      <alignment horizontal="center" vertical="center"/>
      <protection/>
    </xf>
    <xf numFmtId="176" fontId="22" fillId="34" borderId="18" xfId="67" applyNumberFormat="1" applyFont="1" applyFill="1" applyBorder="1" applyAlignment="1">
      <alignment horizontal="center" vertical="center"/>
      <protection/>
    </xf>
    <xf numFmtId="176" fontId="22" fillId="34" borderId="59" xfId="67" applyNumberFormat="1" applyFont="1" applyFill="1" applyBorder="1" applyAlignment="1">
      <alignment horizontal="center" vertical="center"/>
      <protection/>
    </xf>
    <xf numFmtId="176" fontId="22" fillId="34" borderId="43" xfId="67" applyNumberFormat="1" applyFont="1" applyFill="1" applyBorder="1" applyAlignment="1">
      <alignment horizontal="center" vertical="center"/>
      <protection/>
    </xf>
    <xf numFmtId="176" fontId="22" fillId="34" borderId="44" xfId="67" applyNumberFormat="1" applyFont="1" applyFill="1" applyBorder="1" applyAlignment="1">
      <alignment horizontal="center" vertical="center"/>
      <protection/>
    </xf>
    <xf numFmtId="176" fontId="22" fillId="34" borderId="31" xfId="67" applyNumberFormat="1" applyFont="1" applyFill="1" applyBorder="1" applyAlignment="1">
      <alignment horizontal="center" vertical="center"/>
      <protection/>
    </xf>
    <xf numFmtId="176" fontId="5" fillId="0" borderId="23" xfId="67" applyNumberFormat="1" applyFont="1" applyFill="1" applyBorder="1" applyAlignment="1">
      <alignment horizontal="left" vertical="center" shrinkToFit="1"/>
      <protection/>
    </xf>
    <xf numFmtId="176" fontId="5" fillId="0" borderId="24" xfId="67" applyNumberFormat="1" applyFont="1" applyFill="1" applyBorder="1" applyAlignment="1">
      <alignment horizontal="left" vertical="center" shrinkToFit="1"/>
      <protection/>
    </xf>
    <xf numFmtId="176" fontId="16" fillId="0" borderId="62" xfId="67" applyNumberFormat="1" applyFont="1" applyFill="1" applyBorder="1" applyAlignment="1">
      <alignment horizontal="left" vertical="center" shrinkToFit="1"/>
      <protection/>
    </xf>
    <xf numFmtId="176" fontId="16" fillId="0" borderId="49" xfId="67" applyNumberFormat="1" applyFont="1" applyFill="1" applyBorder="1" applyAlignment="1">
      <alignment horizontal="left" vertical="center" shrinkToFit="1"/>
      <protection/>
    </xf>
    <xf numFmtId="176" fontId="17" fillId="34" borderId="60" xfId="67" applyNumberFormat="1" applyFont="1" applyFill="1" applyBorder="1" applyAlignment="1">
      <alignment horizontal="center" vertical="center" shrinkToFit="1"/>
      <protection/>
    </xf>
    <xf numFmtId="176" fontId="17" fillId="34" borderId="61" xfId="67" applyNumberFormat="1" applyFont="1" applyFill="1" applyBorder="1" applyAlignment="1">
      <alignment horizontal="center" vertical="center" shrinkToFit="1"/>
      <protection/>
    </xf>
    <xf numFmtId="0" fontId="5" fillId="0" borderId="23" xfId="67" applyFont="1" applyFill="1" applyBorder="1" applyAlignment="1">
      <alignment horizontal="left" vertical="center" shrinkToFit="1"/>
      <protection/>
    </xf>
    <xf numFmtId="0" fontId="5" fillId="0" borderId="21" xfId="67" applyFont="1" applyFill="1" applyBorder="1" applyAlignment="1">
      <alignment horizontal="left" vertical="center" shrinkToFit="1"/>
      <protection/>
    </xf>
    <xf numFmtId="176" fontId="5" fillId="0" borderId="22" xfId="67" applyNumberFormat="1" applyFont="1" applyFill="1" applyBorder="1" applyAlignment="1">
      <alignment horizontal="left" vertical="center" shrinkToFit="1"/>
      <protection/>
    </xf>
    <xf numFmtId="176" fontId="16" fillId="0" borderId="59" xfId="67" applyNumberFormat="1" applyFont="1" applyFill="1" applyBorder="1" applyAlignment="1">
      <alignment horizontal="left" vertical="center" shrinkToFit="1"/>
      <protection/>
    </xf>
    <xf numFmtId="176" fontId="16" fillId="0" borderId="43" xfId="67" applyNumberFormat="1" applyFont="1" applyFill="1" applyBorder="1" applyAlignment="1">
      <alignment horizontal="left" vertical="center" shrinkToFit="1"/>
      <protection/>
    </xf>
    <xf numFmtId="176" fontId="16" fillId="0" borderId="54" xfId="67" applyNumberFormat="1" applyFont="1" applyFill="1" applyBorder="1" applyAlignment="1">
      <alignment horizontal="left" vertical="center" shrinkToFit="1"/>
      <protection/>
    </xf>
    <xf numFmtId="176" fontId="5" fillId="0" borderId="14" xfId="66" applyNumberFormat="1" applyFont="1" applyFill="1" applyBorder="1" applyAlignment="1">
      <alignment horizontal="left" vertical="center" shrinkToFit="1"/>
      <protection/>
    </xf>
    <xf numFmtId="176" fontId="5" fillId="0" borderId="0" xfId="66" applyNumberFormat="1" applyFont="1" applyFill="1" applyBorder="1" applyAlignment="1">
      <alignment horizontal="left" vertical="center" shrinkToFit="1"/>
      <protection/>
    </xf>
    <xf numFmtId="176" fontId="5" fillId="0" borderId="17" xfId="66" applyNumberFormat="1" applyFont="1" applyFill="1" applyBorder="1" applyAlignment="1">
      <alignment horizontal="left" vertical="center" shrinkToFit="1"/>
      <protection/>
    </xf>
    <xf numFmtId="176" fontId="5" fillId="0" borderId="42" xfId="66" applyNumberFormat="1" applyFont="1" applyFill="1" applyBorder="1" applyAlignment="1">
      <alignment horizontal="left" vertical="center" shrinkToFit="1"/>
      <protection/>
    </xf>
    <xf numFmtId="176" fontId="5" fillId="0" borderId="42" xfId="67" applyNumberFormat="1" applyFont="1" applyFill="1" applyBorder="1" applyAlignment="1">
      <alignment horizontal="left" vertical="center" shrinkToFit="1"/>
      <protection/>
    </xf>
    <xf numFmtId="176" fontId="16" fillId="33" borderId="64" xfId="67" applyNumberFormat="1" applyFont="1" applyFill="1" applyBorder="1" applyAlignment="1">
      <alignment horizontal="left" vertical="center" shrinkToFit="1"/>
      <protection/>
    </xf>
    <xf numFmtId="176" fontId="16" fillId="33" borderId="51" xfId="67" applyNumberFormat="1" applyFont="1" applyFill="1" applyBorder="1" applyAlignment="1">
      <alignment horizontal="left" vertical="center" shrinkToFit="1"/>
      <protection/>
    </xf>
    <xf numFmtId="176" fontId="16" fillId="0" borderId="54" xfId="66" applyNumberFormat="1" applyFont="1" applyFill="1" applyBorder="1" applyAlignment="1">
      <alignment horizontal="left" vertical="center" shrinkToFit="1"/>
      <protection/>
    </xf>
    <xf numFmtId="176" fontId="5" fillId="0" borderId="23" xfId="66" applyNumberFormat="1" applyFont="1" applyFill="1" applyBorder="1" applyAlignment="1">
      <alignment horizontal="left" vertical="center" shrinkToFit="1"/>
      <protection/>
    </xf>
    <xf numFmtId="176" fontId="20" fillId="0" borderId="0" xfId="70" applyNumberFormat="1" applyFont="1" applyAlignment="1">
      <alignment horizontal="center" vertical="center"/>
      <protection/>
    </xf>
    <xf numFmtId="176" fontId="6" fillId="0" borderId="0" xfId="70" applyNumberFormat="1" applyFont="1" applyAlignment="1">
      <alignment horizontal="center" vertical="center"/>
      <protection/>
    </xf>
    <xf numFmtId="176" fontId="17" fillId="34" borderId="60" xfId="70" applyNumberFormat="1" applyFont="1" applyFill="1" applyBorder="1" applyAlignment="1">
      <alignment horizontal="center" vertical="center" shrinkToFit="1"/>
      <protection/>
    </xf>
    <xf numFmtId="176" fontId="17" fillId="34" borderId="61" xfId="70" applyNumberFormat="1" applyFont="1" applyFill="1" applyBorder="1" applyAlignment="1">
      <alignment horizontal="center" vertical="center" shrinkToFit="1"/>
      <protection/>
    </xf>
    <xf numFmtId="176" fontId="17" fillId="34" borderId="55" xfId="70" applyNumberFormat="1" applyFont="1" applyFill="1" applyBorder="1" applyAlignment="1">
      <alignment horizontal="center" vertical="center" shrinkToFit="1"/>
      <protection/>
    </xf>
    <xf numFmtId="176" fontId="17" fillId="34" borderId="40" xfId="70" applyNumberFormat="1" applyFont="1" applyFill="1" applyBorder="1" applyAlignment="1">
      <alignment horizontal="center" vertical="center" shrinkToFit="1"/>
      <protection/>
    </xf>
    <xf numFmtId="176" fontId="17" fillId="34" borderId="44" xfId="70" applyNumberFormat="1" applyFont="1" applyFill="1" applyBorder="1" applyAlignment="1">
      <alignment horizontal="center" vertical="center" shrinkToFit="1"/>
      <protection/>
    </xf>
    <xf numFmtId="176" fontId="17" fillId="34" borderId="31" xfId="70" applyNumberFormat="1" applyFont="1" applyFill="1" applyBorder="1" applyAlignment="1">
      <alignment horizontal="center" vertical="center" shrinkToFit="1"/>
      <protection/>
    </xf>
    <xf numFmtId="176" fontId="17" fillId="34" borderId="59" xfId="70" applyNumberFormat="1" applyFont="1" applyFill="1" applyBorder="1" applyAlignment="1">
      <alignment horizontal="center" vertical="center" shrinkToFit="1"/>
      <protection/>
    </xf>
    <xf numFmtId="176" fontId="17" fillId="34" borderId="43" xfId="70" applyNumberFormat="1" applyFont="1" applyFill="1" applyBorder="1" applyAlignment="1">
      <alignment horizontal="center" vertical="center" shrinkToFit="1"/>
      <protection/>
    </xf>
    <xf numFmtId="176" fontId="17" fillId="34" borderId="54" xfId="70" applyNumberFormat="1" applyFont="1" applyFill="1" applyBorder="1" applyAlignment="1">
      <alignment horizontal="center" vertical="center" shrinkToFit="1"/>
      <protection/>
    </xf>
    <xf numFmtId="176" fontId="16" fillId="0" borderId="54" xfId="68" applyNumberFormat="1" applyFont="1" applyFill="1" applyBorder="1" applyAlignment="1">
      <alignment horizontal="left" vertical="center" shrinkToFit="1"/>
      <protection/>
    </xf>
    <xf numFmtId="176" fontId="5" fillId="0" borderId="17" xfId="68" applyNumberFormat="1" applyFont="1" applyFill="1" applyBorder="1" applyAlignment="1">
      <alignment horizontal="left" vertical="center" shrinkToFit="1"/>
      <protection/>
    </xf>
    <xf numFmtId="176" fontId="5" fillId="0" borderId="23" xfId="68" applyNumberFormat="1" applyFont="1" applyFill="1" applyBorder="1" applyAlignment="1">
      <alignment horizontal="left" vertical="center" shrinkToFit="1"/>
      <protection/>
    </xf>
    <xf numFmtId="176" fontId="5" fillId="0" borderId="22" xfId="68" applyNumberFormat="1" applyFont="1" applyFill="1" applyBorder="1" applyAlignment="1">
      <alignment horizontal="left" vertical="center" shrinkToFit="1"/>
      <protection/>
    </xf>
    <xf numFmtId="176" fontId="5" fillId="0" borderId="42" xfId="68" applyNumberFormat="1" applyFont="1" applyFill="1" applyBorder="1" applyAlignment="1">
      <alignment horizontal="left" vertical="center" shrinkToFit="1"/>
      <protection/>
    </xf>
    <xf numFmtId="176" fontId="16" fillId="33" borderId="56" xfId="68" applyNumberFormat="1" applyFont="1" applyFill="1" applyBorder="1" applyAlignment="1">
      <alignment horizontal="center" vertical="center" shrinkToFit="1"/>
      <protection/>
    </xf>
    <xf numFmtId="176" fontId="16" fillId="33" borderId="45" xfId="68" applyNumberFormat="1" applyFont="1" applyFill="1" applyBorder="1" applyAlignment="1">
      <alignment horizontal="center" vertical="center" shrinkToFit="1"/>
      <protection/>
    </xf>
    <xf numFmtId="176" fontId="16" fillId="33" borderId="53" xfId="68" applyNumberFormat="1" applyFont="1" applyFill="1" applyBorder="1" applyAlignment="1">
      <alignment horizontal="center" vertical="center" shrinkToFit="1"/>
      <protection/>
    </xf>
    <xf numFmtId="176" fontId="16" fillId="0" borderId="67" xfId="68" applyNumberFormat="1" applyFont="1" applyFill="1" applyBorder="1" applyAlignment="1">
      <alignment horizontal="left" vertical="center" shrinkToFit="1"/>
      <protection/>
    </xf>
    <xf numFmtId="176" fontId="16" fillId="0" borderId="19" xfId="68" applyNumberFormat="1" applyFont="1" applyFill="1" applyBorder="1" applyAlignment="1">
      <alignment horizontal="left" vertical="center" shrinkToFit="1"/>
      <protection/>
    </xf>
    <xf numFmtId="176" fontId="16" fillId="0" borderId="14" xfId="68" applyNumberFormat="1" applyFont="1" applyFill="1" applyBorder="1" applyAlignment="1">
      <alignment horizontal="left" vertical="center" shrinkToFit="1"/>
      <protection/>
    </xf>
    <xf numFmtId="176" fontId="5" fillId="0" borderId="21" xfId="68" applyNumberFormat="1" applyFont="1" applyFill="1" applyBorder="1" applyAlignment="1">
      <alignment horizontal="left" vertical="center" shrinkToFit="1"/>
      <protection/>
    </xf>
    <xf numFmtId="176" fontId="16" fillId="0" borderId="62" xfId="68" applyNumberFormat="1" applyFont="1" applyFill="1" applyBorder="1" applyAlignment="1">
      <alignment horizontal="left" vertical="center" shrinkToFit="1"/>
      <protection/>
    </xf>
    <xf numFmtId="176" fontId="16" fillId="0" borderId="49" xfId="68" applyNumberFormat="1" applyFont="1" applyFill="1" applyBorder="1" applyAlignment="1">
      <alignment horizontal="left" vertical="center" shrinkToFit="1"/>
      <protection/>
    </xf>
    <xf numFmtId="176" fontId="16" fillId="0" borderId="63" xfId="68" applyNumberFormat="1" applyFont="1" applyFill="1" applyBorder="1" applyAlignment="1">
      <alignment horizontal="left" vertical="center" shrinkToFit="1"/>
      <protection/>
    </xf>
    <xf numFmtId="176" fontId="5" fillId="0" borderId="24" xfId="68" applyNumberFormat="1" applyFont="1" applyFill="1" applyBorder="1" applyAlignment="1">
      <alignment horizontal="left" vertical="center" shrinkToFit="1"/>
      <protection/>
    </xf>
    <xf numFmtId="176" fontId="16" fillId="34" borderId="53" xfId="68" applyNumberFormat="1" applyFont="1" applyFill="1" applyBorder="1" applyAlignment="1">
      <alignment horizontal="left" vertical="center" shrinkToFit="1"/>
      <protection/>
    </xf>
    <xf numFmtId="176" fontId="16" fillId="33" borderId="53" xfId="68" applyNumberFormat="1" applyFont="1" applyFill="1" applyBorder="1" applyAlignment="1">
      <alignment horizontal="left" vertical="center" shrinkToFit="1"/>
      <protection/>
    </xf>
    <xf numFmtId="0" fontId="3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32" fillId="0" borderId="0" xfId="0" applyFont="1" applyAlignment="1">
      <alignment horizontal="left"/>
    </xf>
    <xf numFmtId="176" fontId="6" fillId="0" borderId="31" xfId="67" applyNumberFormat="1" applyFont="1" applyFill="1" applyBorder="1" applyAlignment="1">
      <alignment vertical="center" shrinkToFit="1"/>
      <protection/>
    </xf>
    <xf numFmtId="176" fontId="6" fillId="0" borderId="18" xfId="67" applyNumberFormat="1" applyFont="1" applyFill="1" applyBorder="1" applyAlignment="1">
      <alignment horizontal="center" vertical="center" shrinkToFit="1"/>
      <protection/>
    </xf>
    <xf numFmtId="178" fontId="5" fillId="0" borderId="40" xfId="48" applyNumberFormat="1" applyFont="1" applyFill="1" applyBorder="1" applyAlignment="1">
      <alignment horizontal="right" vertical="center" shrinkToFit="1"/>
    </xf>
    <xf numFmtId="177" fontId="5" fillId="0" borderId="29" xfId="48" applyNumberFormat="1" applyFont="1" applyFill="1" applyBorder="1" applyAlignment="1">
      <alignment horizontal="right" vertical="center" shrinkToFit="1"/>
    </xf>
    <xf numFmtId="176" fontId="5" fillId="0" borderId="41" xfId="66" applyNumberFormat="1" applyFont="1" applyFill="1" applyBorder="1" applyAlignment="1">
      <alignment horizontal="left" vertical="center" shrinkToFit="1"/>
      <protection/>
    </xf>
    <xf numFmtId="176" fontId="5" fillId="0" borderId="29" xfId="66" applyNumberFormat="1" applyFont="1" applyFill="1" applyBorder="1" applyAlignment="1">
      <alignment horizontal="left" vertical="center" shrinkToFit="1"/>
      <protection/>
    </xf>
    <xf numFmtId="176" fontId="5" fillId="0" borderId="68" xfId="66" applyNumberFormat="1" applyFont="1" applyFill="1" applyBorder="1" applyAlignment="1">
      <alignment vertical="center" shrinkToFit="1"/>
      <protection/>
    </xf>
    <xf numFmtId="176" fontId="6" fillId="0" borderId="15" xfId="67" applyNumberFormat="1" applyFont="1" applyFill="1" applyBorder="1" applyAlignment="1">
      <alignment vertical="center" shrinkToFit="1"/>
      <protection/>
    </xf>
    <xf numFmtId="176" fontId="6" fillId="0" borderId="16" xfId="67" applyNumberFormat="1" applyFont="1" applyFill="1" applyBorder="1" applyAlignment="1">
      <alignment vertical="center" shrinkToFit="1"/>
      <protection/>
    </xf>
    <xf numFmtId="177" fontId="6" fillId="0" borderId="17" xfId="67" applyNumberFormat="1" applyFont="1" applyFill="1" applyBorder="1" applyAlignment="1">
      <alignment horizontal="right" vertical="center" shrinkToFit="1"/>
      <protection/>
    </xf>
    <xf numFmtId="177" fontId="6" fillId="0" borderId="17" xfId="48" applyNumberFormat="1" applyFont="1" applyFill="1" applyBorder="1" applyAlignment="1">
      <alignment horizontal="left" vertical="center" shrinkToFit="1"/>
    </xf>
    <xf numFmtId="176" fontId="6" fillId="0" borderId="15" xfId="67" applyNumberFormat="1" applyFont="1" applyFill="1" applyBorder="1" applyAlignment="1">
      <alignment vertical="center" shrinkToFit="1"/>
      <protection/>
    </xf>
    <xf numFmtId="177" fontId="6" fillId="0" borderId="17" xfId="67" applyNumberFormat="1" applyFont="1" applyFill="1" applyBorder="1" applyAlignment="1">
      <alignment horizontal="right" vertical="center" shrinkToFit="1"/>
      <protection/>
    </xf>
    <xf numFmtId="178" fontId="6" fillId="0" borderId="17" xfId="68" applyNumberFormat="1" applyFont="1" applyFill="1" applyBorder="1" applyAlignment="1">
      <alignment horizontal="right" vertical="center" shrinkToFit="1"/>
      <protection/>
    </xf>
    <xf numFmtId="178" fontId="6" fillId="0" borderId="15" xfId="68" applyNumberFormat="1" applyFont="1" applyFill="1" applyBorder="1" applyAlignment="1">
      <alignment horizontal="right" vertical="center" shrinkToFit="1"/>
      <protection/>
    </xf>
    <xf numFmtId="3" fontId="10" fillId="0" borderId="17" xfId="68" applyNumberFormat="1" applyFont="1" applyBorder="1" applyAlignment="1">
      <alignment horizontal="left" vertical="center" wrapText="1"/>
      <protection/>
    </xf>
    <xf numFmtId="178" fontId="6" fillId="0" borderId="16" xfId="68" applyNumberFormat="1" applyFont="1" applyFill="1" applyBorder="1" applyAlignment="1">
      <alignment horizontal="right" vertical="center" shrinkToFit="1"/>
      <protection/>
    </xf>
    <xf numFmtId="3" fontId="10" fillId="0" borderId="15" xfId="68" applyNumberFormat="1" applyFont="1" applyBorder="1" applyAlignment="1">
      <alignment horizontal="left" vertical="center" wrapText="1"/>
      <protection/>
    </xf>
    <xf numFmtId="3" fontId="10" fillId="0" borderId="16" xfId="68" applyNumberFormat="1" applyFont="1" applyBorder="1" applyAlignment="1">
      <alignment horizontal="left" vertical="center" wrapText="1"/>
      <protection/>
    </xf>
    <xf numFmtId="177" fontId="6" fillId="0" borderId="17" xfId="48" applyNumberFormat="1" applyFont="1" applyFill="1" applyBorder="1" applyAlignment="1">
      <alignment horizontal="right" vertical="center" shrinkToFit="1"/>
    </xf>
    <xf numFmtId="177" fontId="6" fillId="0" borderId="19" xfId="48" applyNumberFormat="1" applyFont="1" applyFill="1" applyBorder="1" applyAlignment="1">
      <alignment horizontal="right" vertical="center" shrinkToFit="1"/>
    </xf>
    <xf numFmtId="177" fontId="6" fillId="0" borderId="17" xfId="48" applyNumberFormat="1" applyFont="1" applyFill="1" applyBorder="1" applyAlignment="1">
      <alignment horizontal="left" vertical="center" shrinkToFit="1"/>
    </xf>
    <xf numFmtId="177" fontId="6" fillId="0" borderId="19" xfId="48" applyNumberFormat="1" applyFont="1" applyFill="1" applyBorder="1" applyAlignment="1">
      <alignment horizontal="left" vertical="center" shrinkToFit="1"/>
    </xf>
    <xf numFmtId="178" fontId="6" fillId="0" borderId="17" xfId="68" applyNumberFormat="1" applyFont="1" applyFill="1" applyBorder="1" applyAlignment="1">
      <alignment horizontal="right" vertical="center" shrinkToFit="1"/>
      <protection/>
    </xf>
    <xf numFmtId="0" fontId="6" fillId="0" borderId="17" xfId="68" applyFont="1" applyBorder="1" applyAlignment="1">
      <alignment vertical="center" wrapText="1"/>
      <protection/>
    </xf>
    <xf numFmtId="178" fontId="6" fillId="0" borderId="15" xfId="68" applyNumberFormat="1" applyFont="1" applyFill="1" applyBorder="1" applyAlignment="1">
      <alignment horizontal="right" vertical="center" shrinkToFit="1"/>
      <protection/>
    </xf>
    <xf numFmtId="0" fontId="6" fillId="0" borderId="15" xfId="68" applyFont="1" applyBorder="1" applyAlignment="1">
      <alignment vertical="center" wrapText="1"/>
      <protection/>
    </xf>
    <xf numFmtId="176" fontId="6" fillId="0" borderId="17" xfId="68" applyNumberFormat="1" applyFont="1" applyFill="1" applyBorder="1" applyAlignment="1">
      <alignment vertical="center" shrinkToFit="1"/>
      <protection/>
    </xf>
    <xf numFmtId="176" fontId="6" fillId="0" borderId="23" xfId="68" applyNumberFormat="1" applyFont="1" applyFill="1" applyBorder="1" applyAlignment="1">
      <alignment horizontal="left" vertical="center" shrinkToFit="1"/>
      <protection/>
    </xf>
    <xf numFmtId="177" fontId="6" fillId="0" borderId="17" xfId="48" applyNumberFormat="1" applyFont="1" applyFill="1" applyBorder="1" applyAlignment="1">
      <alignment horizontal="right" vertical="center" shrinkToFit="1"/>
    </xf>
    <xf numFmtId="177" fontId="6" fillId="0" borderId="19" xfId="48" applyNumberFormat="1" applyFont="1" applyFill="1" applyBorder="1" applyAlignment="1">
      <alignment horizontal="right" vertical="center" shrinkToFit="1"/>
    </xf>
    <xf numFmtId="178" fontId="6" fillId="0" borderId="15" xfId="48" applyNumberFormat="1" applyFont="1" applyFill="1" applyBorder="1" applyAlignment="1">
      <alignment horizontal="right" vertical="center" shrinkToFit="1"/>
    </xf>
    <xf numFmtId="176" fontId="6" fillId="0" borderId="29" xfId="66" applyNumberFormat="1" applyFont="1" applyFill="1" applyBorder="1" applyAlignment="1">
      <alignment horizontal="left" vertical="center" shrinkToFit="1"/>
      <protection/>
    </xf>
    <xf numFmtId="177" fontId="6" fillId="0" borderId="15" xfId="48" applyNumberFormat="1" applyFont="1" applyFill="1" applyBorder="1" applyAlignment="1">
      <alignment horizontal="right" vertical="center" shrinkToFit="1"/>
    </xf>
    <xf numFmtId="177" fontId="6" fillId="0" borderId="29" xfId="48" applyNumberFormat="1" applyFont="1" applyFill="1" applyBorder="1" applyAlignment="1">
      <alignment horizontal="right" vertical="center" shrinkToFit="1"/>
    </xf>
    <xf numFmtId="176" fontId="6" fillId="0" borderId="28" xfId="66" applyNumberFormat="1" applyFont="1" applyFill="1" applyBorder="1" applyAlignment="1">
      <alignment vertical="center" shrinkToFit="1"/>
      <protection/>
    </xf>
    <xf numFmtId="176" fontId="6" fillId="0" borderId="32" xfId="66" applyNumberFormat="1" applyFont="1" applyFill="1" applyBorder="1" applyAlignment="1">
      <alignment horizontal="left" vertical="center" shrinkToFit="1"/>
      <protection/>
    </xf>
    <xf numFmtId="176" fontId="6" fillId="0" borderId="13" xfId="66" applyNumberFormat="1" applyFont="1" applyFill="1" applyBorder="1" applyAlignment="1">
      <alignment vertical="center" shrinkToFit="1"/>
      <protection/>
    </xf>
    <xf numFmtId="178" fontId="6" fillId="0" borderId="17" xfId="68" applyNumberFormat="1" applyFont="1" applyFill="1" applyBorder="1" applyAlignment="1">
      <alignment horizontal="right" vertical="center" shrinkToFit="1"/>
      <protection/>
    </xf>
    <xf numFmtId="178" fontId="6" fillId="0" borderId="15" xfId="68" applyNumberFormat="1" applyFont="1" applyFill="1" applyBorder="1" applyAlignment="1">
      <alignment horizontal="right" vertical="center" shrinkToFit="1"/>
      <protection/>
    </xf>
    <xf numFmtId="176" fontId="6" fillId="0" borderId="13" xfId="68" applyNumberFormat="1" applyFont="1" applyFill="1" applyBorder="1" applyAlignment="1">
      <alignment horizontal="left" vertical="center" shrinkToFit="1"/>
      <protection/>
    </xf>
    <xf numFmtId="176" fontId="6" fillId="0" borderId="34" xfId="68" applyNumberFormat="1" applyFont="1" applyFill="1" applyBorder="1" applyAlignment="1">
      <alignment horizontal="center" vertical="center" shrinkToFit="1"/>
      <protection/>
    </xf>
    <xf numFmtId="0" fontId="6" fillId="0" borderId="34" xfId="68" applyFont="1" applyFill="1" applyBorder="1" applyAlignment="1">
      <alignment horizontal="left" vertical="center" shrinkToFit="1"/>
      <protection/>
    </xf>
    <xf numFmtId="0" fontId="6" fillId="0" borderId="32" xfId="68" applyFont="1" applyFill="1" applyBorder="1" applyAlignment="1">
      <alignment horizontal="left" vertical="center" shrinkToFit="1"/>
      <protection/>
    </xf>
    <xf numFmtId="176" fontId="6" fillId="0" borderId="28" xfId="68" applyNumberFormat="1" applyFont="1" applyFill="1" applyBorder="1" applyAlignment="1">
      <alignment horizontal="left" vertical="center" shrinkToFit="1"/>
      <protection/>
    </xf>
    <xf numFmtId="176" fontId="6" fillId="0" borderId="33" xfId="68" applyNumberFormat="1" applyFont="1" applyFill="1" applyBorder="1" applyAlignment="1">
      <alignment horizontal="left" vertical="center" shrinkToFit="1"/>
      <protection/>
    </xf>
    <xf numFmtId="178" fontId="6" fillId="0" borderId="29" xfId="68" applyNumberFormat="1" applyFont="1" applyFill="1" applyBorder="1" applyAlignment="1">
      <alignment horizontal="right" vertical="center" shrinkToFit="1"/>
      <protection/>
    </xf>
    <xf numFmtId="176" fontId="6" fillId="0" borderId="13" xfId="68" applyNumberFormat="1" applyFont="1" applyFill="1" applyBorder="1" applyAlignment="1">
      <alignment horizontal="center" vertical="center" shrinkToFit="1"/>
      <protection/>
    </xf>
    <xf numFmtId="176" fontId="6" fillId="0" borderId="28" xfId="68" applyNumberFormat="1" applyFont="1" applyFill="1" applyBorder="1" applyAlignment="1">
      <alignment horizontal="center" vertical="center" shrinkToFit="1"/>
      <protection/>
    </xf>
    <xf numFmtId="176" fontId="6" fillId="0" borderId="0" xfId="68" applyNumberFormat="1" applyFont="1" applyFill="1" applyBorder="1" applyAlignment="1">
      <alignment horizontal="left" vertical="center" shrinkToFit="1"/>
      <protection/>
    </xf>
    <xf numFmtId="0" fontId="6" fillId="0" borderId="17" xfId="68" applyFont="1" applyBorder="1" applyAlignment="1">
      <alignment vertical="center" wrapText="1"/>
      <protection/>
    </xf>
    <xf numFmtId="0" fontId="6" fillId="0" borderId="17" xfId="68" applyFont="1" applyBorder="1" applyAlignment="1">
      <alignment vertical="center"/>
      <protection/>
    </xf>
    <xf numFmtId="3" fontId="10" fillId="0" borderId="17" xfId="68" applyNumberFormat="1" applyFont="1" applyBorder="1" applyAlignment="1">
      <alignment horizontal="left" vertical="center" wrapText="1"/>
      <protection/>
    </xf>
    <xf numFmtId="0" fontId="6" fillId="0" borderId="15" xfId="68" applyFont="1" applyBorder="1" applyAlignment="1">
      <alignment vertical="center"/>
      <protection/>
    </xf>
    <xf numFmtId="3" fontId="10" fillId="0" borderId="15" xfId="68" applyNumberFormat="1" applyFont="1" applyBorder="1" applyAlignment="1">
      <alignment horizontal="left" vertical="center" wrapText="1"/>
      <protection/>
    </xf>
    <xf numFmtId="0" fontId="6" fillId="0" borderId="13" xfId="67" applyFont="1" applyFill="1" applyBorder="1" applyAlignment="1">
      <alignment vertical="center" shrinkToFit="1"/>
      <protection/>
    </xf>
    <xf numFmtId="0" fontId="6" fillId="0" borderId="28" xfId="67" applyFont="1" applyFill="1" applyBorder="1" applyAlignment="1">
      <alignment vertical="center" shrinkToFit="1"/>
      <protection/>
    </xf>
    <xf numFmtId="176" fontId="6" fillId="0" borderId="17" xfId="67" applyNumberFormat="1" applyFont="1" applyFill="1" applyBorder="1" applyAlignment="1">
      <alignment vertical="center" shrinkToFit="1"/>
      <protection/>
    </xf>
    <xf numFmtId="176" fontId="6" fillId="0" borderId="37" xfId="67" applyNumberFormat="1" applyFont="1" applyFill="1" applyBorder="1" applyAlignment="1">
      <alignment horizontal="center" vertical="center" shrinkToFit="1"/>
      <protection/>
    </xf>
    <xf numFmtId="176" fontId="6" fillId="0" borderId="40" xfId="67" applyNumberFormat="1" applyFont="1" applyFill="1" applyBorder="1" applyAlignment="1">
      <alignment horizontal="center" vertical="center" shrinkToFit="1"/>
      <protection/>
    </xf>
    <xf numFmtId="176" fontId="6" fillId="0" borderId="41" xfId="67" applyNumberFormat="1" applyFont="1" applyFill="1" applyBorder="1" applyAlignment="1">
      <alignment vertical="center" shrinkToFit="1"/>
      <protection/>
    </xf>
    <xf numFmtId="176" fontId="6" fillId="0" borderId="0" xfId="67" applyNumberFormat="1" applyFont="1" applyFill="1" applyBorder="1" applyAlignment="1">
      <alignment horizontal="left" vertical="center" shrinkToFit="1"/>
      <protection/>
    </xf>
    <xf numFmtId="176" fontId="6" fillId="0" borderId="42" xfId="67" applyNumberFormat="1" applyFont="1" applyFill="1" applyBorder="1" applyAlignment="1">
      <alignment vertical="center" shrinkToFit="1"/>
      <protection/>
    </xf>
    <xf numFmtId="176" fontId="6" fillId="0" borderId="0" xfId="68" applyNumberFormat="1" applyFont="1" applyFill="1" applyBorder="1" applyAlignment="1">
      <alignment horizontal="center" vertical="center" shrinkToFit="1"/>
      <protection/>
    </xf>
    <xf numFmtId="176" fontId="6" fillId="0" borderId="0" xfId="68" applyNumberFormat="1" applyFont="1" applyFill="1" applyBorder="1" applyAlignment="1">
      <alignment vertical="center" shrinkToFit="1"/>
      <protection/>
    </xf>
    <xf numFmtId="0" fontId="5" fillId="0" borderId="17" xfId="68" applyFont="1" applyBorder="1" applyAlignment="1">
      <alignment vertical="center" wrapText="1"/>
      <protection/>
    </xf>
    <xf numFmtId="176" fontId="6" fillId="0" borderId="35" xfId="68" applyNumberFormat="1" applyFont="1" applyFill="1" applyBorder="1" applyAlignment="1">
      <alignment horizontal="left" vertical="center" shrinkToFit="1"/>
      <protection/>
    </xf>
    <xf numFmtId="0" fontId="6" fillId="0" borderId="0" xfId="68" applyFont="1" applyFill="1" applyBorder="1" applyAlignment="1">
      <alignment horizontal="left" vertical="center" shrinkToFit="1"/>
      <protection/>
    </xf>
    <xf numFmtId="178" fontId="5" fillId="0" borderId="17" xfId="68" applyNumberFormat="1" applyFont="1" applyFill="1" applyBorder="1" applyAlignment="1">
      <alignment horizontal="right" vertical="center" shrinkToFit="1"/>
      <protection/>
    </xf>
    <xf numFmtId="177" fontId="15" fillId="0" borderId="37" xfId="48" applyNumberFormat="1" applyFont="1" applyFill="1" applyBorder="1" applyAlignment="1">
      <alignment horizontal="center" vertical="center"/>
    </xf>
    <xf numFmtId="176" fontId="5" fillId="0" borderId="10" xfId="68" applyNumberFormat="1" applyFont="1" applyFill="1" applyBorder="1" applyAlignment="1">
      <alignment horizontal="center" vertical="center" shrinkToFit="1"/>
      <protection/>
    </xf>
    <xf numFmtId="177" fontId="7" fillId="0" borderId="37" xfId="48" applyNumberFormat="1" applyFont="1" applyFill="1" applyBorder="1" applyAlignment="1">
      <alignment horizontal="center" vertical="center"/>
    </xf>
    <xf numFmtId="177" fontId="7" fillId="0" borderId="37" xfId="48" applyNumberFormat="1" applyFont="1" applyFill="1" applyBorder="1" applyAlignment="1">
      <alignment horizontal="center" vertical="center" shrinkToFit="1"/>
    </xf>
    <xf numFmtId="177" fontId="13" fillId="0" borderId="38" xfId="70" applyNumberFormat="1" applyFont="1" applyFill="1" applyBorder="1" applyAlignment="1">
      <alignment horizontal="center" vertical="center" shrinkToFit="1"/>
      <protection/>
    </xf>
    <xf numFmtId="177" fontId="7" fillId="0" borderId="38" xfId="48" applyNumberFormat="1" applyFont="1" applyFill="1" applyBorder="1" applyAlignment="1">
      <alignment horizontal="center" vertical="center"/>
    </xf>
    <xf numFmtId="177" fontId="7" fillId="0" borderId="38" xfId="48" applyNumberFormat="1" applyFont="1" applyFill="1" applyBorder="1" applyAlignment="1">
      <alignment horizontal="center" vertical="center" shrinkToFit="1"/>
    </xf>
    <xf numFmtId="176" fontId="6" fillId="0" borderId="23" xfId="68" applyNumberFormat="1" applyFont="1" applyFill="1" applyBorder="1" applyAlignment="1">
      <alignment vertical="center" shrinkToFit="1"/>
      <protection/>
    </xf>
    <xf numFmtId="176" fontId="6" fillId="0" borderId="35" xfId="67" applyNumberFormat="1" applyFont="1" applyFill="1" applyBorder="1" applyAlignment="1">
      <alignment horizontal="left" vertical="center" shrinkToFit="1"/>
      <protection/>
    </xf>
    <xf numFmtId="177" fontId="6" fillId="0" borderId="31" xfId="48" applyNumberFormat="1" applyFont="1" applyFill="1" applyBorder="1" applyAlignment="1">
      <alignment horizontal="right" vertical="center" shrinkToFit="1"/>
    </xf>
    <xf numFmtId="176" fontId="6" fillId="0" borderId="0" xfId="66" applyNumberFormat="1" applyFont="1" applyFill="1" applyBorder="1" applyAlignment="1">
      <alignment horizontal="left" vertical="center" shrinkToFit="1"/>
      <protection/>
    </xf>
    <xf numFmtId="176" fontId="6" fillId="0" borderId="35" xfId="66" applyNumberFormat="1" applyFont="1" applyFill="1" applyBorder="1" applyAlignment="1">
      <alignment horizontal="left" vertical="center" shrinkToFit="1"/>
      <protection/>
    </xf>
    <xf numFmtId="178" fontId="6" fillId="0" borderId="31" xfId="68" applyNumberFormat="1" applyFont="1" applyFill="1" applyBorder="1" applyAlignment="1">
      <alignment horizontal="right" vertical="center" shrinkToFit="1"/>
      <protection/>
    </xf>
    <xf numFmtId="176" fontId="6" fillId="0" borderId="35" xfId="68" applyNumberFormat="1" applyFont="1" applyFill="1" applyBorder="1" applyAlignment="1">
      <alignment horizontal="center" vertical="center" shrinkToFit="1"/>
      <protection/>
    </xf>
    <xf numFmtId="178" fontId="6" fillId="0" borderId="11" xfId="48" applyNumberFormat="1" applyFont="1" applyFill="1" applyBorder="1" applyAlignment="1">
      <alignment horizontal="right" vertical="center" shrinkToFit="1"/>
    </xf>
    <xf numFmtId="178" fontId="6" fillId="0" borderId="40" xfId="48" applyNumberFormat="1" applyFont="1" applyFill="1" applyBorder="1" applyAlignment="1">
      <alignment horizontal="right" vertical="center" shrinkToFit="1"/>
    </xf>
    <xf numFmtId="177" fontId="6" fillId="0" borderId="29" xfId="48" applyNumberFormat="1" applyFont="1" applyFill="1" applyBorder="1" applyAlignment="1">
      <alignment horizontal="left" vertical="center" shrinkToFit="1"/>
    </xf>
    <xf numFmtId="178" fontId="6" fillId="0" borderId="19" xfId="68" applyNumberFormat="1" applyFont="1" applyFill="1" applyBorder="1" applyAlignment="1">
      <alignment horizontal="right" vertical="center" shrinkToFit="1"/>
      <protection/>
    </xf>
    <xf numFmtId="3" fontId="10" fillId="0" borderId="19" xfId="68" applyNumberFormat="1" applyFont="1" applyBorder="1" applyAlignment="1">
      <alignment horizontal="left" vertical="center" wrapText="1"/>
      <protection/>
    </xf>
    <xf numFmtId="177" fontId="7" fillId="0" borderId="39" xfId="48" applyNumberFormat="1" applyFont="1" applyFill="1" applyBorder="1" applyAlignment="1">
      <alignment horizontal="center" vertical="center" shrinkToFit="1"/>
    </xf>
    <xf numFmtId="178" fontId="6" fillId="0" borderId="29" xfId="48" applyNumberFormat="1" applyFont="1" applyFill="1" applyBorder="1" applyAlignment="1">
      <alignment horizontal="right" vertical="center" shrinkToFit="1"/>
    </xf>
    <xf numFmtId="0" fontId="6" fillId="0" borderId="19" xfId="68" applyFont="1" applyBorder="1" applyAlignment="1">
      <alignment vertical="center" wrapText="1"/>
      <protection/>
    </xf>
    <xf numFmtId="177" fontId="13" fillId="0" borderId="39" xfId="70" applyNumberFormat="1" applyFont="1" applyFill="1" applyBorder="1" applyAlignment="1">
      <alignment horizontal="center" vertical="center" shrinkToFit="1"/>
      <protection/>
    </xf>
    <xf numFmtId="176" fontId="6" fillId="0" borderId="14" xfId="68" applyNumberFormat="1" applyFont="1" applyFill="1" applyBorder="1" applyAlignment="1">
      <alignment horizontal="left" vertical="center" shrinkToFit="1"/>
      <protection/>
    </xf>
    <xf numFmtId="178" fontId="6" fillId="0" borderId="43" xfId="68" applyNumberFormat="1" applyFont="1" applyFill="1" applyBorder="1" applyAlignment="1">
      <alignment horizontal="right" vertical="center" shrinkToFit="1"/>
      <protection/>
    </xf>
    <xf numFmtId="176" fontId="6" fillId="0" borderId="46" xfId="68" applyNumberFormat="1" applyFont="1" applyFill="1" applyBorder="1" applyAlignment="1">
      <alignment horizontal="center" vertical="center" shrinkToFit="1"/>
      <protection/>
    </xf>
    <xf numFmtId="176" fontId="6" fillId="0" borderId="58" xfId="68" applyNumberFormat="1" applyFont="1" applyFill="1" applyBorder="1" applyAlignment="1">
      <alignment horizontal="center" vertical="center" shrinkToFit="1"/>
      <protection/>
    </xf>
    <xf numFmtId="0" fontId="6" fillId="0" borderId="15" xfId="63" applyFont="1" applyFill="1" applyBorder="1" applyAlignment="1">
      <alignment horizontal="left" vertical="center"/>
      <protection/>
    </xf>
    <xf numFmtId="177" fontId="7" fillId="0" borderId="39" xfId="48" applyNumberFormat="1" applyFont="1" applyFill="1" applyBorder="1" applyAlignment="1">
      <alignment horizontal="center" vertical="center"/>
    </xf>
    <xf numFmtId="3" fontId="10" fillId="0" borderId="19" xfId="68" applyNumberFormat="1" applyFont="1" applyFill="1" applyBorder="1" applyAlignment="1">
      <alignment horizontal="left" vertical="center" wrapText="1"/>
      <protection/>
    </xf>
    <xf numFmtId="0" fontId="6" fillId="0" borderId="19" xfId="68" applyFont="1" applyFill="1" applyBorder="1" applyAlignment="1">
      <alignment vertical="center" wrapText="1"/>
      <protection/>
    </xf>
    <xf numFmtId="176" fontId="6" fillId="0" borderId="14" xfId="68" applyNumberFormat="1" applyFont="1" applyFill="1" applyBorder="1" applyAlignment="1">
      <alignment vertical="center" shrinkToFit="1"/>
      <protection/>
    </xf>
    <xf numFmtId="0" fontId="26" fillId="0" borderId="0" xfId="65" applyFont="1" applyAlignment="1">
      <alignment horizontal="left" vertical="center" shrinkToFit="1"/>
      <protection/>
    </xf>
    <xf numFmtId="176" fontId="6" fillId="0" borderId="28" xfId="67" applyNumberFormat="1" applyFont="1" applyFill="1" applyBorder="1" applyAlignment="1">
      <alignment horizontal="left" vertical="center" shrinkToFit="1"/>
      <protection/>
    </xf>
    <xf numFmtId="176" fontId="6" fillId="0" borderId="29" xfId="67" applyNumberFormat="1" applyFont="1" applyFill="1" applyBorder="1" applyAlignment="1">
      <alignment vertical="center" shrinkToFit="1"/>
      <protection/>
    </xf>
    <xf numFmtId="176" fontId="6" fillId="0" borderId="41" xfId="66" applyNumberFormat="1" applyFont="1" applyFill="1" applyBorder="1" applyAlignment="1">
      <alignment horizontal="left" vertical="center" shrinkToFit="1"/>
      <protection/>
    </xf>
    <xf numFmtId="177" fontId="7" fillId="0" borderId="40" xfId="48" applyNumberFormat="1" applyFont="1" applyFill="1" applyBorder="1" applyAlignment="1">
      <alignment horizontal="center" vertical="center"/>
    </xf>
    <xf numFmtId="0" fontId="6" fillId="0" borderId="35" xfId="68" applyFont="1" applyFill="1" applyBorder="1" applyAlignment="1">
      <alignment horizontal="left" vertical="center" shrinkToFit="1"/>
      <protection/>
    </xf>
    <xf numFmtId="177" fontId="7" fillId="0" borderId="40" xfId="48" applyNumberFormat="1" applyFont="1" applyFill="1" applyBorder="1" applyAlignment="1">
      <alignment horizontal="center" vertical="center" shrinkToFit="1"/>
    </xf>
    <xf numFmtId="0" fontId="6" fillId="0" borderId="29" xfId="68" applyFont="1" applyBorder="1" applyAlignment="1">
      <alignment vertical="center" wrapText="1"/>
      <protection/>
    </xf>
    <xf numFmtId="176" fontId="6" fillId="0" borderId="35" xfId="68" applyNumberFormat="1" applyFont="1" applyFill="1" applyBorder="1" applyAlignment="1">
      <alignment vertical="center" shrinkToFit="1"/>
      <protection/>
    </xf>
    <xf numFmtId="3" fontId="10" fillId="0" borderId="29" xfId="68" applyNumberFormat="1" applyFont="1" applyBorder="1" applyAlignment="1">
      <alignment horizontal="left" vertical="center" wrapText="1"/>
      <protection/>
    </xf>
    <xf numFmtId="176" fontId="6" fillId="0" borderId="41" xfId="68" applyNumberFormat="1" applyFont="1" applyFill="1" applyBorder="1" applyAlignment="1">
      <alignment horizontal="left" vertical="center" shrinkToFit="1"/>
      <protection/>
    </xf>
    <xf numFmtId="177" fontId="6" fillId="0" borderId="19" xfId="48" applyNumberFormat="1" applyFont="1" applyFill="1" applyBorder="1" applyAlignment="1">
      <alignment horizontal="left" vertical="center" shrinkToFit="1"/>
    </xf>
    <xf numFmtId="177" fontId="13" fillId="0" borderId="40" xfId="70" applyNumberFormat="1" applyFont="1" applyFill="1" applyBorder="1" applyAlignment="1">
      <alignment horizontal="center" vertical="center"/>
      <protection/>
    </xf>
    <xf numFmtId="3" fontId="10" fillId="0" borderId="31" xfId="68" applyNumberFormat="1" applyFont="1" applyBorder="1" applyAlignment="1">
      <alignment horizontal="left" vertical="center" wrapText="1"/>
      <protection/>
    </xf>
    <xf numFmtId="177" fontId="13" fillId="0" borderId="40" xfId="70" applyNumberFormat="1" applyFont="1" applyFill="1" applyBorder="1" applyAlignment="1">
      <alignment horizontal="center" vertical="center" shrinkToFit="1"/>
      <protection/>
    </xf>
    <xf numFmtId="177" fontId="7" fillId="0" borderId="11" xfId="48" applyNumberFormat="1" applyFont="1" applyFill="1" applyBorder="1" applyAlignment="1">
      <alignment horizontal="center" vertical="center" shrinkToFit="1"/>
    </xf>
    <xf numFmtId="176" fontId="6" fillId="0" borderId="54" xfId="68" applyNumberFormat="1" applyFont="1" applyFill="1" applyBorder="1" applyAlignment="1">
      <alignment horizontal="left" vertical="center" shrinkToFit="1"/>
      <protection/>
    </xf>
    <xf numFmtId="177" fontId="7" fillId="0" borderId="18" xfId="48" applyNumberFormat="1" applyFont="1" applyFill="1" applyBorder="1" applyAlignment="1">
      <alignment horizontal="center" vertical="center"/>
    </xf>
    <xf numFmtId="3" fontId="6" fillId="0" borderId="29" xfId="69" applyNumberFormat="1" applyFont="1" applyFill="1" applyBorder="1" applyAlignment="1">
      <alignment vertical="center"/>
      <protection/>
    </xf>
    <xf numFmtId="3" fontId="10" fillId="0" borderId="31" xfId="68" applyNumberFormat="1" applyFont="1" applyFill="1" applyBorder="1" applyAlignment="1">
      <alignment horizontal="left" vertical="center" wrapText="1"/>
      <protection/>
    </xf>
    <xf numFmtId="0" fontId="6" fillId="0" borderId="43" xfId="68" applyFont="1" applyBorder="1" applyAlignment="1">
      <alignment vertical="center" wrapText="1"/>
      <protection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_사본 - 작업용1217 2008년 경상대학교 산학협력단 예산서" xfId="65"/>
    <cellStyle name="표준_Sheet1" xfId="66"/>
    <cellStyle name="표준_Sheet2" xfId="67"/>
    <cellStyle name="표준_Sheet3" xfId="68"/>
    <cellStyle name="표준_Sheet3 (3)" xfId="69"/>
    <cellStyle name="표준_Sheet4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85" zoomScaleNormal="85" zoomScalePageLayoutView="0" workbookViewId="0" topLeftCell="A1">
      <selection activeCell="A4" sqref="A4:P4"/>
    </sheetView>
  </sheetViews>
  <sheetFormatPr defaultColWidth="8.88671875" defaultRowHeight="13.5"/>
  <cols>
    <col min="1" max="16384" width="8.88671875" style="327" customWidth="1"/>
  </cols>
  <sheetData>
    <row r="1" spans="1:4" ht="18.75">
      <c r="A1" s="438" t="s">
        <v>310</v>
      </c>
      <c r="B1" s="438"/>
      <c r="C1" s="438"/>
      <c r="D1" s="438"/>
    </row>
    <row r="2" ht="30" customHeight="1"/>
    <row r="3" ht="22.5" customHeight="1"/>
    <row r="4" spans="1:16" ht="82.5" customHeight="1">
      <c r="A4" s="439" t="s">
        <v>409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</row>
    <row r="5" ht="105" customHeight="1"/>
    <row r="6" ht="52.5" customHeight="1"/>
    <row r="7" ht="105" customHeight="1"/>
    <row r="8" spans="1:16" ht="52.5" customHeight="1">
      <c r="A8" s="440" t="s">
        <v>311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</row>
    <row r="9" spans="1:16" ht="30" customHeight="1">
      <c r="A9" s="441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</row>
  </sheetData>
  <sheetProtection/>
  <mergeCells count="4">
    <mergeCell ref="A1:D1"/>
    <mergeCell ref="A4:P4"/>
    <mergeCell ref="A8:P8"/>
    <mergeCell ref="A9:P9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483"/>
  <sheetViews>
    <sheetView showGridLines="0" view="pageBreakPreview" zoomScale="65" zoomScaleNormal="60" zoomScaleSheetLayoutView="65" zoomScalePageLayoutView="0" workbookViewId="0" topLeftCell="A1">
      <pane xSplit="3" ySplit="2" topLeftCell="D459" activePane="bottomRight" state="frozen"/>
      <selection pane="topLeft" activeCell="L7" sqref="L7"/>
      <selection pane="topRight" activeCell="L7" sqref="L7"/>
      <selection pane="bottomLeft" activeCell="L7" sqref="L7"/>
      <selection pane="bottomRight" activeCell="L7" sqref="L7"/>
    </sheetView>
  </sheetViews>
  <sheetFormatPr defaultColWidth="8.88671875" defaultRowHeight="13.5"/>
  <cols>
    <col min="1" max="1" width="9.99609375" style="0" customWidth="1"/>
    <col min="2" max="2" width="12.21484375" style="0" customWidth="1"/>
    <col min="3" max="3" width="26.6640625" style="0" customWidth="1"/>
    <col min="4" max="4" width="24.4453125" style="360" customWidth="1"/>
    <col min="5" max="5" width="111.10546875" style="0" customWidth="1"/>
    <col min="6" max="6" width="24.5546875" style="46" customWidth="1"/>
  </cols>
  <sheetData>
    <row r="1" spans="1:6" ht="53.25" customHeight="1">
      <c r="A1" s="535" t="s">
        <v>267</v>
      </c>
      <c r="B1" s="535"/>
      <c r="C1" s="535"/>
      <c r="D1" s="535"/>
      <c r="E1" s="535"/>
      <c r="F1" s="535"/>
    </row>
    <row r="2" spans="1:6" ht="18.75">
      <c r="A2" s="536" t="s">
        <v>413</v>
      </c>
      <c r="B2" s="536"/>
      <c r="C2" s="536"/>
      <c r="D2" s="536"/>
      <c r="E2" s="536"/>
      <c r="F2" s="536"/>
    </row>
    <row r="3" spans="1:6" ht="15.75" customHeight="1">
      <c r="A3" s="33"/>
      <c r="B3" s="33"/>
      <c r="C3" s="33"/>
      <c r="D3" s="33"/>
      <c r="E3" s="33"/>
      <c r="F3" s="33"/>
    </row>
    <row r="4" spans="1:6" ht="21.75" customHeight="1" thickBot="1">
      <c r="A4" s="34" t="s">
        <v>309</v>
      </c>
      <c r="B4" s="34"/>
      <c r="C4" s="35"/>
      <c r="D4" s="35"/>
      <c r="E4" s="36"/>
      <c r="F4" s="322" t="s">
        <v>23</v>
      </c>
    </row>
    <row r="5" spans="1:6" ht="29.25" customHeight="1">
      <c r="A5" s="543" t="s">
        <v>282</v>
      </c>
      <c r="B5" s="544"/>
      <c r="C5" s="545"/>
      <c r="D5" s="541" t="s">
        <v>414</v>
      </c>
      <c r="E5" s="537" t="s">
        <v>283</v>
      </c>
      <c r="F5" s="539" t="s">
        <v>284</v>
      </c>
    </row>
    <row r="6" spans="1:6" ht="29.25" customHeight="1" thickBot="1">
      <c r="A6" s="285" t="s">
        <v>285</v>
      </c>
      <c r="B6" s="286" t="s">
        <v>286</v>
      </c>
      <c r="C6" s="287" t="s">
        <v>287</v>
      </c>
      <c r="D6" s="542"/>
      <c r="E6" s="538"/>
      <c r="F6" s="540"/>
    </row>
    <row r="7" spans="1:6" s="256" customFormat="1" ht="29.25" customHeight="1">
      <c r="A7" s="479" t="s">
        <v>157</v>
      </c>
      <c r="B7" s="480"/>
      <c r="C7" s="546"/>
      <c r="D7" s="195">
        <f>D8+D13+D24+D36+D39</f>
        <v>7439000000</v>
      </c>
      <c r="E7" s="196"/>
      <c r="F7" s="295"/>
    </row>
    <row r="8" spans="1:6" s="157" customFormat="1" ht="29.25" customHeight="1">
      <c r="A8" s="207"/>
      <c r="B8" s="547" t="s">
        <v>295</v>
      </c>
      <c r="C8" s="548"/>
      <c r="D8" s="208">
        <f>D9+D11</f>
        <v>3910000000</v>
      </c>
      <c r="E8" s="122"/>
      <c r="F8" s="209"/>
    </row>
    <row r="9" spans="1:6" s="206" customFormat="1" ht="29.25" customHeight="1">
      <c r="A9" s="96"/>
      <c r="B9" s="97"/>
      <c r="C9" s="51" t="s">
        <v>214</v>
      </c>
      <c r="D9" s="93">
        <f>D10</f>
        <v>1000000000</v>
      </c>
      <c r="E9" s="123"/>
      <c r="F9" s="218"/>
    </row>
    <row r="10" spans="1:6" ht="29.25" customHeight="1">
      <c r="A10" s="96"/>
      <c r="B10" s="188"/>
      <c r="C10" s="130"/>
      <c r="D10" s="93">
        <v>1000000000</v>
      </c>
      <c r="E10" s="123" t="s">
        <v>442</v>
      </c>
      <c r="F10" s="218" t="s">
        <v>6</v>
      </c>
    </row>
    <row r="11" spans="1:6" s="206" customFormat="1" ht="29.25" customHeight="1">
      <c r="A11" s="96"/>
      <c r="B11" s="99"/>
      <c r="C11" s="51" t="s">
        <v>215</v>
      </c>
      <c r="D11" s="93">
        <f>SUM(D12:D12)</f>
        <v>2910000000</v>
      </c>
      <c r="E11" s="123"/>
      <c r="F11" s="218"/>
    </row>
    <row r="12" spans="1:6" s="206" customFormat="1" ht="29.25" customHeight="1">
      <c r="A12" s="96"/>
      <c r="B12" s="188"/>
      <c r="C12" s="225"/>
      <c r="D12" s="93">
        <v>2910000000</v>
      </c>
      <c r="E12" s="123" t="s">
        <v>443</v>
      </c>
      <c r="F12" s="218" t="s">
        <v>6</v>
      </c>
    </row>
    <row r="13" spans="1:6" s="157" customFormat="1" ht="29.25" customHeight="1">
      <c r="A13" s="109"/>
      <c r="B13" s="548" t="s">
        <v>204</v>
      </c>
      <c r="C13" s="549"/>
      <c r="D13" s="208">
        <f>D14+D16+D18+D20+D22</f>
        <v>0</v>
      </c>
      <c r="E13" s="192"/>
      <c r="F13" s="210"/>
    </row>
    <row r="14" spans="1:6" s="206" customFormat="1" ht="29.25" customHeight="1">
      <c r="A14" s="96"/>
      <c r="B14" s="97"/>
      <c r="C14" s="51" t="s">
        <v>214</v>
      </c>
      <c r="D14" s="93">
        <f>D15</f>
        <v>0</v>
      </c>
      <c r="E14" s="123"/>
      <c r="F14" s="219"/>
    </row>
    <row r="15" spans="1:6" ht="29.25" customHeight="1">
      <c r="A15" s="96"/>
      <c r="B15" s="188"/>
      <c r="C15" s="130"/>
      <c r="D15" s="93">
        <v>0</v>
      </c>
      <c r="E15" s="123"/>
      <c r="F15" s="219"/>
    </row>
    <row r="16" spans="1:6" s="206" customFormat="1" ht="29.25" customHeight="1">
      <c r="A16" s="96"/>
      <c r="B16" s="99"/>
      <c r="C16" s="51" t="s">
        <v>216</v>
      </c>
      <c r="D16" s="93">
        <f>SUM(D17:D17)</f>
        <v>0</v>
      </c>
      <c r="E16" s="123"/>
      <c r="F16" s="219"/>
    </row>
    <row r="17" spans="1:6" ht="29.25" customHeight="1">
      <c r="A17" s="96"/>
      <c r="B17" s="188"/>
      <c r="C17" s="116"/>
      <c r="D17" s="93">
        <v>0</v>
      </c>
      <c r="E17" s="123"/>
      <c r="F17" s="219"/>
    </row>
    <row r="18" spans="1:6" s="206" customFormat="1" ht="29.25" customHeight="1">
      <c r="A18" s="96"/>
      <c r="B18" s="99"/>
      <c r="C18" s="51" t="s">
        <v>217</v>
      </c>
      <c r="D18" s="93">
        <f>D19</f>
        <v>0</v>
      </c>
      <c r="E18" s="123"/>
      <c r="F18" s="219"/>
    </row>
    <row r="19" spans="1:6" ht="29.25" customHeight="1">
      <c r="A19" s="96"/>
      <c r="B19" s="188"/>
      <c r="C19" s="130"/>
      <c r="D19" s="93">
        <v>0</v>
      </c>
      <c r="E19" s="123"/>
      <c r="F19" s="219"/>
    </row>
    <row r="20" spans="1:6" s="206" customFormat="1" ht="29.25" customHeight="1">
      <c r="A20" s="96"/>
      <c r="B20" s="99"/>
      <c r="C20" s="51" t="s">
        <v>218</v>
      </c>
      <c r="D20" s="93">
        <f>D21</f>
        <v>0</v>
      </c>
      <c r="E20" s="123"/>
      <c r="F20" s="219"/>
    </row>
    <row r="21" spans="1:6" ht="29.25" customHeight="1">
      <c r="A21" s="96"/>
      <c r="B21" s="188"/>
      <c r="C21" s="130"/>
      <c r="D21" s="93">
        <v>0</v>
      </c>
      <c r="E21" s="123"/>
      <c r="F21" s="219"/>
    </row>
    <row r="22" spans="1:6" s="206" customFormat="1" ht="29.25" customHeight="1">
      <c r="A22" s="96"/>
      <c r="B22" s="99"/>
      <c r="C22" s="51" t="s">
        <v>44</v>
      </c>
      <c r="D22" s="93">
        <f>SUM(D23:D23)</f>
        <v>0</v>
      </c>
      <c r="E22" s="123"/>
      <c r="F22" s="219"/>
    </row>
    <row r="23" spans="1:6" s="206" customFormat="1" ht="29.25" customHeight="1">
      <c r="A23" s="96"/>
      <c r="B23" s="188"/>
      <c r="C23" s="225"/>
      <c r="D23" s="93">
        <v>0</v>
      </c>
      <c r="E23" s="123"/>
      <c r="F23" s="219"/>
    </row>
    <row r="24" spans="1:6" s="157" customFormat="1" ht="29.25" customHeight="1">
      <c r="A24" s="109"/>
      <c r="B24" s="547" t="s">
        <v>36</v>
      </c>
      <c r="C24" s="548"/>
      <c r="D24" s="208">
        <f>D25+D34</f>
        <v>1552500000</v>
      </c>
      <c r="E24" s="211"/>
      <c r="F24" s="210"/>
    </row>
    <row r="25" spans="1:6" s="206" customFormat="1" ht="29.25" customHeight="1">
      <c r="A25" s="96"/>
      <c r="B25" s="102"/>
      <c r="C25" s="226" t="s">
        <v>36</v>
      </c>
      <c r="D25" s="93">
        <f>SUM(D26:D33)</f>
        <v>362500000</v>
      </c>
      <c r="E25" s="123"/>
      <c r="F25" s="219"/>
    </row>
    <row r="26" spans="1:6" s="206" customFormat="1" ht="29.25" customHeight="1">
      <c r="A26" s="96"/>
      <c r="B26" s="120"/>
      <c r="C26" s="191"/>
      <c r="D26" s="93">
        <v>209000000</v>
      </c>
      <c r="E26" s="123" t="s">
        <v>724</v>
      </c>
      <c r="F26" s="219" t="s">
        <v>446</v>
      </c>
    </row>
    <row r="27" spans="1:6" s="206" customFormat="1" ht="29.25" customHeight="1">
      <c r="A27" s="96"/>
      <c r="B27" s="120"/>
      <c r="C27" s="191"/>
      <c r="D27" s="93">
        <v>85000000</v>
      </c>
      <c r="E27" s="123" t="s">
        <v>725</v>
      </c>
      <c r="F27" s="219" t="s">
        <v>446</v>
      </c>
    </row>
    <row r="28" spans="1:6" s="206" customFormat="1" ht="29.25" customHeight="1">
      <c r="A28" s="96"/>
      <c r="B28" s="120"/>
      <c r="C28" s="191"/>
      <c r="D28" s="93">
        <v>25500000</v>
      </c>
      <c r="E28" s="123" t="s">
        <v>726</v>
      </c>
      <c r="F28" s="219" t="s">
        <v>446</v>
      </c>
    </row>
    <row r="29" spans="1:6" s="206" customFormat="1" ht="29.25" customHeight="1">
      <c r="A29" s="96"/>
      <c r="B29" s="120"/>
      <c r="C29" s="191"/>
      <c r="D29" s="363">
        <v>3000000</v>
      </c>
      <c r="E29" s="372" t="s">
        <v>444</v>
      </c>
      <c r="F29" s="365" t="s">
        <v>446</v>
      </c>
    </row>
    <row r="30" spans="1:6" s="206" customFormat="1" ht="29.25" customHeight="1">
      <c r="A30" s="96"/>
      <c r="B30" s="120"/>
      <c r="C30" s="191"/>
      <c r="D30" s="93">
        <v>10000000</v>
      </c>
      <c r="E30" s="123" t="s">
        <v>727</v>
      </c>
      <c r="F30" s="219" t="s">
        <v>446</v>
      </c>
    </row>
    <row r="31" spans="1:6" s="206" customFormat="1" ht="29.25" customHeight="1" thickBot="1">
      <c r="A31" s="104"/>
      <c r="B31" s="193"/>
      <c r="C31" s="425"/>
      <c r="D31" s="107">
        <v>18000000</v>
      </c>
      <c r="E31" s="421" t="s">
        <v>639</v>
      </c>
      <c r="F31" s="426" t="s">
        <v>447</v>
      </c>
    </row>
    <row r="32" spans="1:6" s="206" customFormat="1" ht="29.25" customHeight="1">
      <c r="A32" s="96"/>
      <c r="B32" s="120"/>
      <c r="C32" s="191"/>
      <c r="D32" s="363">
        <v>10000000</v>
      </c>
      <c r="E32" s="372" t="s">
        <v>640</v>
      </c>
      <c r="F32" s="365" t="s">
        <v>447</v>
      </c>
    </row>
    <row r="33" spans="1:6" s="206" customFormat="1" ht="29.25" customHeight="1">
      <c r="A33" s="96"/>
      <c r="B33" s="120"/>
      <c r="C33" s="191"/>
      <c r="D33" s="93">
        <v>2000000</v>
      </c>
      <c r="E33" s="123" t="s">
        <v>641</v>
      </c>
      <c r="F33" s="219" t="s">
        <v>447</v>
      </c>
    </row>
    <row r="34" spans="1:6" ht="29.25" customHeight="1">
      <c r="A34" s="96"/>
      <c r="B34" s="120"/>
      <c r="C34" s="26" t="s">
        <v>205</v>
      </c>
      <c r="D34" s="93">
        <f>SUM(D35)</f>
        <v>1190000000</v>
      </c>
      <c r="E34" s="123"/>
      <c r="F34" s="219"/>
    </row>
    <row r="35" spans="1:6" ht="29.25" customHeight="1">
      <c r="A35" s="96"/>
      <c r="B35" s="120"/>
      <c r="C35" s="191"/>
      <c r="D35" s="363">
        <v>1190000000</v>
      </c>
      <c r="E35" s="406" t="s">
        <v>445</v>
      </c>
      <c r="F35" s="365" t="s">
        <v>448</v>
      </c>
    </row>
    <row r="36" spans="1:6" s="157" customFormat="1" ht="29.25" customHeight="1">
      <c r="A36" s="109"/>
      <c r="B36" s="548" t="s">
        <v>113</v>
      </c>
      <c r="C36" s="549"/>
      <c r="D36" s="208">
        <f>D37</f>
        <v>0</v>
      </c>
      <c r="E36" s="192"/>
      <c r="F36" s="212"/>
    </row>
    <row r="37" spans="1:6" s="206" customFormat="1" ht="29.25" customHeight="1">
      <c r="A37" s="96"/>
      <c r="B37" s="102"/>
      <c r="C37" s="226" t="s">
        <v>113</v>
      </c>
      <c r="D37" s="93">
        <f>D38</f>
        <v>0</v>
      </c>
      <c r="E37" s="123"/>
      <c r="F37" s="219"/>
    </row>
    <row r="38" spans="1:6" ht="29.25" customHeight="1">
      <c r="A38" s="96"/>
      <c r="B38" s="190"/>
      <c r="C38" s="227"/>
      <c r="D38" s="93">
        <v>0</v>
      </c>
      <c r="E38" s="123"/>
      <c r="F38" s="219"/>
    </row>
    <row r="39" spans="1:6" s="157" customFormat="1" ht="29.25" customHeight="1">
      <c r="A39" s="109"/>
      <c r="B39" s="547" t="s">
        <v>206</v>
      </c>
      <c r="C39" s="548"/>
      <c r="D39" s="208">
        <f>D40</f>
        <v>1976500000</v>
      </c>
      <c r="E39" s="211"/>
      <c r="F39" s="212"/>
    </row>
    <row r="40" spans="1:6" s="206" customFormat="1" ht="29.25" customHeight="1">
      <c r="A40" s="96"/>
      <c r="B40" s="102"/>
      <c r="C40" s="51" t="s">
        <v>206</v>
      </c>
      <c r="D40" s="94">
        <f>SUM(D41:D64)</f>
        <v>1976500000</v>
      </c>
      <c r="E40" s="132"/>
      <c r="F40" s="220"/>
    </row>
    <row r="41" spans="1:6" s="206" customFormat="1" ht="29.25" customHeight="1">
      <c r="A41" s="96"/>
      <c r="B41" s="120"/>
      <c r="C41" s="120"/>
      <c r="D41" s="579">
        <v>721000000</v>
      </c>
      <c r="E41" s="578" t="s">
        <v>758</v>
      </c>
      <c r="F41" s="220" t="s">
        <v>744</v>
      </c>
    </row>
    <row r="42" spans="1:6" s="206" customFormat="1" ht="29.25" customHeight="1">
      <c r="A42" s="96"/>
      <c r="B42" s="120"/>
      <c r="C42" s="120"/>
      <c r="D42" s="579">
        <v>250000000</v>
      </c>
      <c r="E42" s="578" t="s">
        <v>766</v>
      </c>
      <c r="F42" s="220" t="s">
        <v>744</v>
      </c>
    </row>
    <row r="43" spans="1:6" s="206" customFormat="1" ht="29.25" customHeight="1">
      <c r="A43" s="96"/>
      <c r="B43" s="120"/>
      <c r="C43" s="120"/>
      <c r="D43" s="579">
        <v>200000000</v>
      </c>
      <c r="E43" s="578" t="s">
        <v>767</v>
      </c>
      <c r="F43" s="220" t="s">
        <v>744</v>
      </c>
    </row>
    <row r="44" spans="1:6" s="206" customFormat="1" ht="29.25" customHeight="1">
      <c r="A44" s="96"/>
      <c r="B44" s="120"/>
      <c r="C44" s="120"/>
      <c r="D44" s="579">
        <v>100000000</v>
      </c>
      <c r="E44" s="578" t="s">
        <v>768</v>
      </c>
      <c r="F44" s="220" t="s">
        <v>744</v>
      </c>
    </row>
    <row r="45" spans="1:6" s="206" customFormat="1" ht="29.25" customHeight="1">
      <c r="A45" s="96"/>
      <c r="B45" s="120"/>
      <c r="C45" s="120"/>
      <c r="D45" s="180">
        <v>100000000</v>
      </c>
      <c r="E45" s="145" t="s">
        <v>625</v>
      </c>
      <c r="F45" s="220" t="s">
        <v>744</v>
      </c>
    </row>
    <row r="46" spans="1:6" s="206" customFormat="1" ht="29.25" customHeight="1">
      <c r="A46" s="96"/>
      <c r="B46" s="120"/>
      <c r="C46" s="120"/>
      <c r="D46" s="180">
        <v>30000000</v>
      </c>
      <c r="E46" s="145" t="s">
        <v>626</v>
      </c>
      <c r="F46" s="220" t="s">
        <v>744</v>
      </c>
    </row>
    <row r="47" spans="1:6" s="206" customFormat="1" ht="29.25" customHeight="1">
      <c r="A47" s="96"/>
      <c r="B47" s="120"/>
      <c r="C47" s="120"/>
      <c r="D47" s="180">
        <v>30000000</v>
      </c>
      <c r="E47" s="145" t="s">
        <v>627</v>
      </c>
      <c r="F47" s="220" t="s">
        <v>744</v>
      </c>
    </row>
    <row r="48" spans="1:6" s="206" customFormat="1" ht="29.25" customHeight="1">
      <c r="A48" s="96"/>
      <c r="B48" s="120"/>
      <c r="C48" s="120"/>
      <c r="D48" s="180">
        <v>30000000</v>
      </c>
      <c r="E48" s="145" t="s">
        <v>628</v>
      </c>
      <c r="F48" s="220" t="s">
        <v>744</v>
      </c>
    </row>
    <row r="49" spans="1:6" s="206" customFormat="1" ht="29.25" customHeight="1">
      <c r="A49" s="96"/>
      <c r="B49" s="120"/>
      <c r="C49" s="120"/>
      <c r="D49" s="180">
        <v>8000000</v>
      </c>
      <c r="E49" s="145" t="s">
        <v>629</v>
      </c>
      <c r="F49" s="220" t="s">
        <v>744</v>
      </c>
    </row>
    <row r="50" spans="1:6" s="206" customFormat="1" ht="29.25" customHeight="1">
      <c r="A50" s="96"/>
      <c r="B50" s="120"/>
      <c r="C50" s="120"/>
      <c r="D50" s="180">
        <v>2000000</v>
      </c>
      <c r="E50" s="145" t="s">
        <v>637</v>
      </c>
      <c r="F50" s="220" t="s">
        <v>744</v>
      </c>
    </row>
    <row r="51" spans="1:6" s="206" customFormat="1" ht="29.25" customHeight="1">
      <c r="A51" s="96"/>
      <c r="B51" s="120"/>
      <c r="C51" s="120"/>
      <c r="D51" s="93">
        <v>70000000</v>
      </c>
      <c r="E51" s="424" t="s">
        <v>769</v>
      </c>
      <c r="F51" s="220" t="s">
        <v>744</v>
      </c>
    </row>
    <row r="52" spans="1:6" s="206" customFormat="1" ht="29.25" customHeight="1">
      <c r="A52" s="96"/>
      <c r="B52" s="120"/>
      <c r="C52" s="120"/>
      <c r="D52" s="93">
        <v>10000000</v>
      </c>
      <c r="E52" s="424" t="s">
        <v>770</v>
      </c>
      <c r="F52" s="220" t="s">
        <v>744</v>
      </c>
    </row>
    <row r="53" spans="1:6" s="206" customFormat="1" ht="29.25" customHeight="1">
      <c r="A53" s="96"/>
      <c r="B53" s="120"/>
      <c r="C53" s="120"/>
      <c r="D53" s="93">
        <v>30000000</v>
      </c>
      <c r="E53" s="424" t="s">
        <v>771</v>
      </c>
      <c r="F53" s="220" t="s">
        <v>744</v>
      </c>
    </row>
    <row r="54" spans="1:6" s="206" customFormat="1" ht="29.25" customHeight="1">
      <c r="A54" s="96"/>
      <c r="B54" s="120"/>
      <c r="C54" s="120"/>
      <c r="D54" s="93">
        <v>4000000</v>
      </c>
      <c r="E54" s="424" t="s">
        <v>772</v>
      </c>
      <c r="F54" s="220" t="s">
        <v>744</v>
      </c>
    </row>
    <row r="55" spans="1:6" s="206" customFormat="1" ht="29.25" customHeight="1">
      <c r="A55" s="96"/>
      <c r="B55" s="120"/>
      <c r="C55" s="120"/>
      <c r="D55" s="93">
        <v>260000000</v>
      </c>
      <c r="E55" s="424" t="s">
        <v>773</v>
      </c>
      <c r="F55" s="220" t="s">
        <v>745</v>
      </c>
    </row>
    <row r="56" spans="1:6" s="206" customFormat="1" ht="29.25" customHeight="1">
      <c r="A56" s="96"/>
      <c r="B56" s="120"/>
      <c r="C56" s="120"/>
      <c r="D56" s="93">
        <v>80000000</v>
      </c>
      <c r="E56" s="424" t="s">
        <v>774</v>
      </c>
      <c r="F56" s="220" t="s">
        <v>744</v>
      </c>
    </row>
    <row r="57" spans="1:6" s="206" customFormat="1" ht="29.25" customHeight="1">
      <c r="A57" s="96"/>
      <c r="B57" s="120"/>
      <c r="C57" s="120"/>
      <c r="D57" s="93">
        <v>2000000</v>
      </c>
      <c r="E57" s="424" t="s">
        <v>775</v>
      </c>
      <c r="F57" s="220" t="s">
        <v>744</v>
      </c>
    </row>
    <row r="58" spans="1:6" s="206" customFormat="1" ht="29.25" customHeight="1">
      <c r="A58" s="96"/>
      <c r="B58" s="120"/>
      <c r="C58" s="120"/>
      <c r="D58" s="93">
        <v>2500000</v>
      </c>
      <c r="E58" s="424" t="s">
        <v>776</v>
      </c>
      <c r="F58" s="220" t="s">
        <v>744</v>
      </c>
    </row>
    <row r="59" spans="1:6" s="206" customFormat="1" ht="29.25" customHeight="1">
      <c r="A59" s="607"/>
      <c r="B59" s="616"/>
      <c r="C59" s="616"/>
      <c r="D59" s="606">
        <v>5000000</v>
      </c>
      <c r="E59" s="418" t="s">
        <v>777</v>
      </c>
      <c r="F59" s="640" t="s">
        <v>744</v>
      </c>
    </row>
    <row r="60" spans="1:6" s="206" customFormat="1" ht="29.25" customHeight="1" thickBot="1">
      <c r="A60" s="611"/>
      <c r="B60" s="633"/>
      <c r="C60" s="633"/>
      <c r="D60" s="613">
        <v>10000000</v>
      </c>
      <c r="E60" s="421" t="s">
        <v>778</v>
      </c>
      <c r="F60" s="682" t="s">
        <v>744</v>
      </c>
    </row>
    <row r="61" spans="1:6" s="206" customFormat="1" ht="29.25" customHeight="1">
      <c r="A61" s="96"/>
      <c r="B61" s="120"/>
      <c r="C61" s="120"/>
      <c r="D61" s="653">
        <v>9000000</v>
      </c>
      <c r="E61" s="666" t="s">
        <v>779</v>
      </c>
      <c r="F61" s="658" t="s">
        <v>744</v>
      </c>
    </row>
    <row r="62" spans="1:6" s="206" customFormat="1" ht="29.25" customHeight="1">
      <c r="A62" s="96"/>
      <c r="B62" s="120"/>
      <c r="C62" s="120"/>
      <c r="D62" s="93">
        <v>11000000</v>
      </c>
      <c r="E62" s="424" t="s">
        <v>780</v>
      </c>
      <c r="F62" s="220" t="s">
        <v>744</v>
      </c>
    </row>
    <row r="63" spans="1:6" s="206" customFormat="1" ht="29.25" customHeight="1">
      <c r="A63" s="96"/>
      <c r="B63" s="120"/>
      <c r="C63" s="120"/>
      <c r="D63" s="93">
        <v>7000000</v>
      </c>
      <c r="E63" s="424" t="s">
        <v>781</v>
      </c>
      <c r="F63" s="220" t="s">
        <v>638</v>
      </c>
    </row>
    <row r="64" spans="1:6" s="206" customFormat="1" ht="29.25" customHeight="1" thickBot="1">
      <c r="A64" s="96"/>
      <c r="B64" s="120"/>
      <c r="C64" s="120"/>
      <c r="D64" s="93">
        <v>5000000</v>
      </c>
      <c r="E64" s="418" t="s">
        <v>782</v>
      </c>
      <c r="F64" s="220" t="s">
        <v>638</v>
      </c>
    </row>
    <row r="65" spans="1:6" s="256" customFormat="1" ht="29.25" customHeight="1">
      <c r="A65" s="479" t="s">
        <v>386</v>
      </c>
      <c r="B65" s="480"/>
      <c r="C65" s="546"/>
      <c r="D65" s="195">
        <f>D66+D92+D107</f>
        <v>73211289000</v>
      </c>
      <c r="E65" s="198"/>
      <c r="F65" s="296"/>
    </row>
    <row r="66" spans="1:6" s="157" customFormat="1" ht="29.25" customHeight="1">
      <c r="A66" s="207"/>
      <c r="B66" s="547" t="s">
        <v>296</v>
      </c>
      <c r="C66" s="548"/>
      <c r="D66" s="208">
        <f>D67+D79</f>
        <v>66375579000</v>
      </c>
      <c r="E66" s="211"/>
      <c r="F66" s="212"/>
    </row>
    <row r="67" spans="1:6" s="206" customFormat="1" ht="29.25" customHeight="1">
      <c r="A67" s="96"/>
      <c r="B67" s="97"/>
      <c r="C67" s="51" t="s">
        <v>214</v>
      </c>
      <c r="D67" s="93">
        <f>SUM(D68:D78)</f>
        <v>16302479000</v>
      </c>
      <c r="E67" s="145"/>
      <c r="F67" s="221"/>
    </row>
    <row r="68" spans="1:6" s="206" customFormat="1" ht="29.25" customHeight="1">
      <c r="A68" s="96"/>
      <c r="B68" s="188"/>
      <c r="C68" s="120"/>
      <c r="D68" s="93">
        <v>3674000000</v>
      </c>
      <c r="E68" s="145" t="s">
        <v>449</v>
      </c>
      <c r="F68" s="221" t="s">
        <v>450</v>
      </c>
    </row>
    <row r="69" spans="1:6" s="206" customFormat="1" ht="29.25" customHeight="1">
      <c r="A69" s="96"/>
      <c r="B69" s="188"/>
      <c r="C69" s="120"/>
      <c r="D69" s="93">
        <v>3080000000</v>
      </c>
      <c r="E69" s="145" t="s">
        <v>451</v>
      </c>
      <c r="F69" s="221" t="s">
        <v>452</v>
      </c>
    </row>
    <row r="70" spans="1:6" s="206" customFormat="1" ht="29.25" customHeight="1">
      <c r="A70" s="96"/>
      <c r="B70" s="188"/>
      <c r="C70" s="120"/>
      <c r="D70" s="93">
        <v>4380000000</v>
      </c>
      <c r="E70" s="184" t="s">
        <v>453</v>
      </c>
      <c r="F70" s="221" t="s">
        <v>452</v>
      </c>
    </row>
    <row r="71" spans="1:6" s="206" customFormat="1" ht="29.25" customHeight="1">
      <c r="A71" s="96"/>
      <c r="B71" s="188"/>
      <c r="C71" s="120"/>
      <c r="D71" s="93">
        <v>2494000000</v>
      </c>
      <c r="E71" s="184" t="s">
        <v>454</v>
      </c>
      <c r="F71" s="221" t="s">
        <v>452</v>
      </c>
    </row>
    <row r="72" spans="1:6" s="206" customFormat="1" ht="29.25" customHeight="1">
      <c r="A72" s="96"/>
      <c r="B72" s="188"/>
      <c r="C72" s="120"/>
      <c r="D72" s="93">
        <v>260500000</v>
      </c>
      <c r="E72" s="184" t="s">
        <v>455</v>
      </c>
      <c r="F72" s="221" t="s">
        <v>452</v>
      </c>
    </row>
    <row r="73" spans="1:6" s="206" customFormat="1" ht="29.25" customHeight="1">
      <c r="A73" s="96"/>
      <c r="B73" s="188"/>
      <c r="C73" s="120"/>
      <c r="D73" s="93">
        <v>210500000</v>
      </c>
      <c r="E73" s="184" t="s">
        <v>456</v>
      </c>
      <c r="F73" s="221" t="s">
        <v>452</v>
      </c>
    </row>
    <row r="74" spans="1:6" s="206" customFormat="1" ht="29.25" customHeight="1">
      <c r="A74" s="96"/>
      <c r="B74" s="188"/>
      <c r="C74" s="120"/>
      <c r="D74" s="93">
        <v>111000000</v>
      </c>
      <c r="E74" s="158" t="s">
        <v>457</v>
      </c>
      <c r="F74" s="221" t="s">
        <v>452</v>
      </c>
    </row>
    <row r="75" spans="1:6" s="206" customFormat="1" ht="29.25" customHeight="1">
      <c r="A75" s="96"/>
      <c r="B75" s="188"/>
      <c r="C75" s="120"/>
      <c r="D75" s="363">
        <v>81000000</v>
      </c>
      <c r="E75" s="146" t="s">
        <v>458</v>
      </c>
      <c r="F75" s="373" t="s">
        <v>452</v>
      </c>
    </row>
    <row r="76" spans="1:6" s="206" customFormat="1" ht="29.25" customHeight="1">
      <c r="A76" s="96"/>
      <c r="B76" s="188"/>
      <c r="C76" s="120"/>
      <c r="D76" s="93">
        <v>470000000</v>
      </c>
      <c r="E76" s="158" t="s">
        <v>459</v>
      </c>
      <c r="F76" s="221" t="s">
        <v>452</v>
      </c>
    </row>
    <row r="77" spans="1:6" s="206" customFormat="1" ht="29.25" customHeight="1">
      <c r="A77" s="96"/>
      <c r="B77" s="188"/>
      <c r="C77" s="120"/>
      <c r="D77" s="93">
        <v>1160000000</v>
      </c>
      <c r="E77" s="158" t="s">
        <v>460</v>
      </c>
      <c r="F77" s="221" t="s">
        <v>461</v>
      </c>
    </row>
    <row r="78" spans="1:6" s="206" customFormat="1" ht="29.25" customHeight="1">
      <c r="A78" s="96"/>
      <c r="B78" s="188"/>
      <c r="C78" s="120"/>
      <c r="D78" s="363">
        <v>381479000</v>
      </c>
      <c r="E78" s="146" t="s">
        <v>462</v>
      </c>
      <c r="F78" s="373" t="s">
        <v>463</v>
      </c>
    </row>
    <row r="79" spans="1:6" s="206" customFormat="1" ht="29.25" customHeight="1">
      <c r="A79" s="96"/>
      <c r="B79" s="99"/>
      <c r="C79" s="51" t="s">
        <v>215</v>
      </c>
      <c r="D79" s="93">
        <f>SUM(D80:D91)</f>
        <v>50073100000</v>
      </c>
      <c r="E79" s="145"/>
      <c r="F79" s="222"/>
    </row>
    <row r="80" spans="1:6" s="206" customFormat="1" ht="29.25" customHeight="1">
      <c r="A80" s="96"/>
      <c r="B80" s="188"/>
      <c r="C80" s="120"/>
      <c r="D80" s="93">
        <v>10487000000</v>
      </c>
      <c r="E80" s="145" t="s">
        <v>464</v>
      </c>
      <c r="F80" s="222" t="s">
        <v>450</v>
      </c>
    </row>
    <row r="81" spans="1:6" s="206" customFormat="1" ht="29.25" customHeight="1">
      <c r="A81" s="96"/>
      <c r="B81" s="188"/>
      <c r="C81" s="120"/>
      <c r="D81" s="93">
        <v>9260000000</v>
      </c>
      <c r="E81" s="145" t="s">
        <v>465</v>
      </c>
      <c r="F81" s="222" t="s">
        <v>452</v>
      </c>
    </row>
    <row r="82" spans="1:6" s="206" customFormat="1" ht="29.25" customHeight="1">
      <c r="A82" s="96"/>
      <c r="B82" s="188"/>
      <c r="C82" s="120"/>
      <c r="D82" s="93">
        <v>13620000000</v>
      </c>
      <c r="E82" s="184" t="s">
        <v>466</v>
      </c>
      <c r="F82" s="222" t="s">
        <v>452</v>
      </c>
    </row>
    <row r="83" spans="1:6" s="206" customFormat="1" ht="29.25" customHeight="1">
      <c r="A83" s="96"/>
      <c r="B83" s="188"/>
      <c r="C83" s="120"/>
      <c r="D83" s="93">
        <v>7944000000</v>
      </c>
      <c r="E83" s="184" t="s">
        <v>467</v>
      </c>
      <c r="F83" s="222" t="s">
        <v>452</v>
      </c>
    </row>
    <row r="84" spans="1:6" s="206" customFormat="1" ht="29.25" customHeight="1">
      <c r="A84" s="96"/>
      <c r="B84" s="188"/>
      <c r="C84" s="120"/>
      <c r="D84" s="93">
        <v>891000000</v>
      </c>
      <c r="E84" s="184" t="s">
        <v>468</v>
      </c>
      <c r="F84" s="222" t="s">
        <v>452</v>
      </c>
    </row>
    <row r="85" spans="1:6" s="206" customFormat="1" ht="29.25" customHeight="1">
      <c r="A85" s="96"/>
      <c r="B85" s="188"/>
      <c r="C85" s="120"/>
      <c r="D85" s="93">
        <v>677000000</v>
      </c>
      <c r="E85" s="184" t="s">
        <v>469</v>
      </c>
      <c r="F85" s="222" t="s">
        <v>452</v>
      </c>
    </row>
    <row r="86" spans="1:6" s="206" customFormat="1" ht="29.25" customHeight="1">
      <c r="A86" s="96"/>
      <c r="B86" s="188"/>
      <c r="C86" s="120"/>
      <c r="D86" s="93">
        <v>366000000</v>
      </c>
      <c r="E86" s="184" t="s">
        <v>470</v>
      </c>
      <c r="F86" s="222" t="s">
        <v>452</v>
      </c>
    </row>
    <row r="87" spans="1:6" s="206" customFormat="1" ht="29.25" customHeight="1">
      <c r="A87" s="96"/>
      <c r="B87" s="188"/>
      <c r="C87" s="120"/>
      <c r="D87" s="93">
        <v>297000000</v>
      </c>
      <c r="E87" s="184" t="s">
        <v>471</v>
      </c>
      <c r="F87" s="222" t="s">
        <v>452</v>
      </c>
    </row>
    <row r="88" spans="1:6" s="206" customFormat="1" ht="29.25" customHeight="1">
      <c r="A88" s="607"/>
      <c r="B88" s="630"/>
      <c r="C88" s="616"/>
      <c r="D88" s="606">
        <v>1460000000</v>
      </c>
      <c r="E88" s="629" t="s">
        <v>472</v>
      </c>
      <c r="F88" s="423" t="s">
        <v>452</v>
      </c>
    </row>
    <row r="89" spans="1:6" s="206" customFormat="1" ht="29.25" customHeight="1" thickBot="1">
      <c r="A89" s="611"/>
      <c r="B89" s="649"/>
      <c r="C89" s="633"/>
      <c r="D89" s="613">
        <v>3685000000</v>
      </c>
      <c r="E89" s="627" t="s">
        <v>473</v>
      </c>
      <c r="F89" s="680" t="s">
        <v>461</v>
      </c>
    </row>
    <row r="90" spans="1:6" s="206" customFormat="1" ht="29.25" customHeight="1">
      <c r="A90" s="96"/>
      <c r="B90" s="188"/>
      <c r="C90" s="120"/>
      <c r="D90" s="363">
        <v>936100000</v>
      </c>
      <c r="E90" s="147" t="s">
        <v>474</v>
      </c>
      <c r="F90" s="417" t="s">
        <v>450</v>
      </c>
    </row>
    <row r="91" spans="1:6" s="206" customFormat="1" ht="29.25" customHeight="1">
      <c r="A91" s="96"/>
      <c r="B91" s="188"/>
      <c r="C91" s="120"/>
      <c r="D91" s="93">
        <v>450000000</v>
      </c>
      <c r="E91" s="184" t="s">
        <v>475</v>
      </c>
      <c r="F91" s="222" t="s">
        <v>450</v>
      </c>
    </row>
    <row r="92" spans="1:6" s="157" customFormat="1" ht="29.25" customHeight="1">
      <c r="A92" s="109"/>
      <c r="B92" s="547" t="s">
        <v>297</v>
      </c>
      <c r="C92" s="550"/>
      <c r="D92" s="208">
        <f>D93+D96+D98+D101+D104</f>
        <v>5458303000</v>
      </c>
      <c r="E92" s="211"/>
      <c r="F92" s="213"/>
    </row>
    <row r="93" spans="1:6" s="206" customFormat="1" ht="29.25" customHeight="1">
      <c r="A93" s="96"/>
      <c r="B93" s="97"/>
      <c r="C93" s="51" t="s">
        <v>214</v>
      </c>
      <c r="D93" s="93">
        <f>SUM(D94:D95)</f>
        <v>693987000</v>
      </c>
      <c r="E93" s="123"/>
      <c r="F93" s="222"/>
    </row>
    <row r="94" spans="1:6" s="206" customFormat="1" ht="29.25" customHeight="1">
      <c r="A94" s="96"/>
      <c r="B94" s="188"/>
      <c r="C94" s="120"/>
      <c r="D94" s="93">
        <v>540000000</v>
      </c>
      <c r="E94" s="145" t="s">
        <v>476</v>
      </c>
      <c r="F94" s="222" t="s">
        <v>450</v>
      </c>
    </row>
    <row r="95" spans="1:6" s="206" customFormat="1" ht="29.25" customHeight="1">
      <c r="A95" s="96"/>
      <c r="B95" s="188"/>
      <c r="C95" s="120"/>
      <c r="D95" s="93">
        <v>153987000</v>
      </c>
      <c r="E95" s="184" t="s">
        <v>477</v>
      </c>
      <c r="F95" s="222" t="s">
        <v>450</v>
      </c>
    </row>
    <row r="96" spans="1:6" s="206" customFormat="1" ht="29.25" customHeight="1">
      <c r="A96" s="96"/>
      <c r="B96" s="99"/>
      <c r="C96" s="51" t="s">
        <v>216</v>
      </c>
      <c r="D96" s="93">
        <f>SUM(D97:D97)</f>
        <v>956000000</v>
      </c>
      <c r="E96" s="123"/>
      <c r="F96" s="221"/>
    </row>
    <row r="97" spans="1:6" ht="29.25" customHeight="1">
      <c r="A97" s="96"/>
      <c r="B97" s="188"/>
      <c r="C97" s="120"/>
      <c r="D97" s="93">
        <v>956000000</v>
      </c>
      <c r="E97" s="145" t="s">
        <v>476</v>
      </c>
      <c r="F97" s="222" t="s">
        <v>450</v>
      </c>
    </row>
    <row r="98" spans="1:6" s="206" customFormat="1" ht="29.25" customHeight="1">
      <c r="A98" s="96"/>
      <c r="B98" s="99"/>
      <c r="C98" s="51" t="s">
        <v>219</v>
      </c>
      <c r="D98" s="93">
        <f>SUM(D99:D100)</f>
        <v>2365829000</v>
      </c>
      <c r="E98" s="123"/>
      <c r="F98" s="218"/>
    </row>
    <row r="99" spans="1:6" s="206" customFormat="1" ht="29.25" customHeight="1">
      <c r="A99" s="96"/>
      <c r="B99" s="188"/>
      <c r="C99" s="120"/>
      <c r="D99" s="93">
        <v>1096000000</v>
      </c>
      <c r="E99" s="145" t="s">
        <v>476</v>
      </c>
      <c r="F99" s="222" t="s">
        <v>450</v>
      </c>
    </row>
    <row r="100" spans="1:6" s="206" customFormat="1" ht="29.25" customHeight="1">
      <c r="A100" s="96"/>
      <c r="B100" s="188"/>
      <c r="C100" s="120"/>
      <c r="D100" s="93">
        <v>1269829000</v>
      </c>
      <c r="E100" s="184" t="s">
        <v>477</v>
      </c>
      <c r="F100" s="222" t="s">
        <v>450</v>
      </c>
    </row>
    <row r="101" spans="1:6" s="206" customFormat="1" ht="29.25" customHeight="1">
      <c r="A101" s="96"/>
      <c r="B101" s="99"/>
      <c r="C101" s="51" t="s">
        <v>218</v>
      </c>
      <c r="D101" s="93">
        <f>SUM(D102:D103)</f>
        <v>473837000</v>
      </c>
      <c r="E101" s="123"/>
      <c r="F101" s="218"/>
    </row>
    <row r="102" spans="1:6" s="206" customFormat="1" ht="29.25" customHeight="1">
      <c r="A102" s="96"/>
      <c r="B102" s="188"/>
      <c r="C102" s="120"/>
      <c r="D102" s="93">
        <v>340000000</v>
      </c>
      <c r="E102" s="145" t="s">
        <v>476</v>
      </c>
      <c r="F102" s="222" t="s">
        <v>450</v>
      </c>
    </row>
    <row r="103" spans="1:6" s="206" customFormat="1" ht="29.25" customHeight="1">
      <c r="A103" s="96"/>
      <c r="B103" s="188"/>
      <c r="C103" s="120"/>
      <c r="D103" s="93">
        <v>133837000</v>
      </c>
      <c r="E103" s="184" t="s">
        <v>477</v>
      </c>
      <c r="F103" s="222" t="s">
        <v>450</v>
      </c>
    </row>
    <row r="104" spans="1:6" s="206" customFormat="1" ht="29.25" customHeight="1">
      <c r="A104" s="96"/>
      <c r="B104" s="99"/>
      <c r="C104" s="51" t="s">
        <v>44</v>
      </c>
      <c r="D104" s="93">
        <f>SUM(D105:D106)</f>
        <v>968650000</v>
      </c>
      <c r="E104" s="123"/>
      <c r="F104" s="218"/>
    </row>
    <row r="105" spans="1:6" s="206" customFormat="1" ht="29.25" customHeight="1">
      <c r="A105" s="96"/>
      <c r="B105" s="188"/>
      <c r="C105" s="119"/>
      <c r="D105" s="93">
        <v>778650000</v>
      </c>
      <c r="E105" s="153" t="s">
        <v>476</v>
      </c>
      <c r="F105" s="222" t="s">
        <v>450</v>
      </c>
    </row>
    <row r="106" spans="1:6" s="206" customFormat="1" ht="29.25" customHeight="1">
      <c r="A106" s="96"/>
      <c r="B106" s="188"/>
      <c r="C106" s="120"/>
      <c r="D106" s="131">
        <v>190000000</v>
      </c>
      <c r="E106" s="184" t="s">
        <v>477</v>
      </c>
      <c r="F106" s="423" t="s">
        <v>450</v>
      </c>
    </row>
    <row r="107" spans="1:6" s="157" customFormat="1" ht="29.25" customHeight="1">
      <c r="A107" s="109"/>
      <c r="B107" s="547" t="s">
        <v>387</v>
      </c>
      <c r="C107" s="548"/>
      <c r="D107" s="208">
        <f>D108</f>
        <v>1377407000</v>
      </c>
      <c r="E107" s="192"/>
      <c r="F107" s="214"/>
    </row>
    <row r="108" spans="1:6" s="206" customFormat="1" ht="29.25" customHeight="1">
      <c r="A108" s="96"/>
      <c r="B108" s="119"/>
      <c r="C108" s="51" t="s">
        <v>387</v>
      </c>
      <c r="D108" s="94">
        <f>SUM(D109:D111)</f>
        <v>1377407000</v>
      </c>
      <c r="E108" s="133"/>
      <c r="F108" s="223"/>
    </row>
    <row r="109" spans="1:6" s="206" customFormat="1" ht="29.25" customHeight="1">
      <c r="A109" s="96"/>
      <c r="B109" s="120"/>
      <c r="C109" s="120"/>
      <c r="D109" s="94">
        <v>1174407000</v>
      </c>
      <c r="E109" s="153" t="s">
        <v>476</v>
      </c>
      <c r="F109" s="223" t="s">
        <v>463</v>
      </c>
    </row>
    <row r="110" spans="1:6" s="206" customFormat="1" ht="29.25" customHeight="1">
      <c r="A110" s="96"/>
      <c r="B110" s="120"/>
      <c r="C110" s="120"/>
      <c r="D110" s="94">
        <v>83000000</v>
      </c>
      <c r="E110" s="184" t="s">
        <v>477</v>
      </c>
      <c r="F110" s="223" t="s">
        <v>463</v>
      </c>
    </row>
    <row r="111" spans="1:6" s="206" customFormat="1" ht="29.25" customHeight="1" thickBot="1">
      <c r="A111" s="96"/>
      <c r="B111" s="120"/>
      <c r="C111" s="120"/>
      <c r="D111" s="94">
        <v>120000000</v>
      </c>
      <c r="E111" s="123" t="s">
        <v>478</v>
      </c>
      <c r="F111" s="223" t="s">
        <v>463</v>
      </c>
    </row>
    <row r="112" spans="1:6" s="256" customFormat="1" ht="29.25" customHeight="1">
      <c r="A112" s="479" t="s">
        <v>61</v>
      </c>
      <c r="B112" s="480"/>
      <c r="C112" s="546"/>
      <c r="D112" s="199">
        <f>D113</f>
        <v>8823295000</v>
      </c>
      <c r="E112" s="198"/>
      <c r="F112" s="297"/>
    </row>
    <row r="113" spans="1:6" s="157" customFormat="1" ht="29.25" customHeight="1">
      <c r="A113" s="207"/>
      <c r="B113" s="547" t="s">
        <v>61</v>
      </c>
      <c r="C113" s="550"/>
      <c r="D113" s="208">
        <f>D114+D130+D132+D175+D225+D242+D252+D267+D270+D292+D299+D307+D316+D320+D328+D332+D338</f>
        <v>8823295000</v>
      </c>
      <c r="E113" s="211"/>
      <c r="F113" s="215"/>
    </row>
    <row r="114" spans="1:6" s="206" customFormat="1" ht="29.25" customHeight="1">
      <c r="A114" s="96"/>
      <c r="B114" s="100"/>
      <c r="C114" s="226" t="s">
        <v>220</v>
      </c>
      <c r="D114" s="93">
        <f>SUM(D115:D129)</f>
        <v>775544000</v>
      </c>
      <c r="E114" s="125"/>
      <c r="F114" s="218"/>
    </row>
    <row r="115" spans="1:6" ht="29.25" customHeight="1">
      <c r="A115" s="96"/>
      <c r="B115" s="194"/>
      <c r="C115" s="191"/>
      <c r="D115" s="93">
        <v>168500000</v>
      </c>
      <c r="E115" s="125" t="s">
        <v>491</v>
      </c>
      <c r="F115" s="218" t="s">
        <v>463</v>
      </c>
    </row>
    <row r="116" spans="1:6" ht="29.25" customHeight="1">
      <c r="A116" s="96"/>
      <c r="B116" s="194"/>
      <c r="C116" s="191"/>
      <c r="D116" s="93">
        <v>40000000</v>
      </c>
      <c r="E116" s="125" t="s">
        <v>479</v>
      </c>
      <c r="F116" s="218" t="s">
        <v>446</v>
      </c>
    </row>
    <row r="117" spans="1:6" ht="29.25" customHeight="1">
      <c r="A117" s="607"/>
      <c r="B117" s="634"/>
      <c r="C117" s="631"/>
      <c r="D117" s="605">
        <v>43314000</v>
      </c>
      <c r="E117" s="619" t="s">
        <v>480</v>
      </c>
      <c r="F117" s="638" t="s">
        <v>446</v>
      </c>
    </row>
    <row r="118" spans="1:6" ht="29.25" customHeight="1" thickBot="1">
      <c r="A118" s="611"/>
      <c r="B118" s="673"/>
      <c r="C118" s="676"/>
      <c r="D118" s="648">
        <v>96676000</v>
      </c>
      <c r="E118" s="681" t="s">
        <v>481</v>
      </c>
      <c r="F118" s="685" t="s">
        <v>446</v>
      </c>
    </row>
    <row r="119" spans="1:6" ht="29.25" customHeight="1">
      <c r="A119" s="96"/>
      <c r="B119" s="194"/>
      <c r="C119" s="191"/>
      <c r="D119" s="363">
        <v>25087000</v>
      </c>
      <c r="E119" s="364" t="s">
        <v>482</v>
      </c>
      <c r="F119" s="399" t="s">
        <v>446</v>
      </c>
    </row>
    <row r="120" spans="1:6" ht="29.25" customHeight="1">
      <c r="A120" s="96"/>
      <c r="B120" s="194"/>
      <c r="C120" s="191"/>
      <c r="D120" s="93">
        <v>26875000</v>
      </c>
      <c r="E120" s="125" t="s">
        <v>483</v>
      </c>
      <c r="F120" s="218" t="s">
        <v>446</v>
      </c>
    </row>
    <row r="121" spans="1:6" ht="29.25" customHeight="1">
      <c r="A121" s="96"/>
      <c r="B121" s="194"/>
      <c r="C121" s="191"/>
      <c r="D121" s="93">
        <v>61558000</v>
      </c>
      <c r="E121" s="125" t="s">
        <v>484</v>
      </c>
      <c r="F121" s="218" t="s">
        <v>446</v>
      </c>
    </row>
    <row r="122" spans="1:6" ht="29.25" customHeight="1">
      <c r="A122" s="96"/>
      <c r="B122" s="194"/>
      <c r="C122" s="191"/>
      <c r="D122" s="93">
        <v>31419000</v>
      </c>
      <c r="E122" s="125" t="s">
        <v>485</v>
      </c>
      <c r="F122" s="218" t="s">
        <v>446</v>
      </c>
    </row>
    <row r="123" spans="1:6" ht="29.25" customHeight="1">
      <c r="A123" s="96"/>
      <c r="B123" s="194"/>
      <c r="C123" s="191"/>
      <c r="D123" s="93">
        <v>45000000</v>
      </c>
      <c r="E123" s="125" t="s">
        <v>486</v>
      </c>
      <c r="F123" s="218" t="s">
        <v>446</v>
      </c>
    </row>
    <row r="124" spans="1:6" ht="29.25" customHeight="1">
      <c r="A124" s="96"/>
      <c r="B124" s="194"/>
      <c r="C124" s="191"/>
      <c r="D124" s="93">
        <v>20725000</v>
      </c>
      <c r="E124" s="125" t="s">
        <v>487</v>
      </c>
      <c r="F124" s="218" t="s">
        <v>446</v>
      </c>
    </row>
    <row r="125" spans="1:6" ht="29.25" customHeight="1">
      <c r="A125" s="96"/>
      <c r="B125" s="194"/>
      <c r="C125" s="191"/>
      <c r="D125" s="93">
        <v>16200000</v>
      </c>
      <c r="E125" s="125" t="s">
        <v>488</v>
      </c>
      <c r="F125" s="218" t="s">
        <v>446</v>
      </c>
    </row>
    <row r="126" spans="1:6" ht="29.25" customHeight="1">
      <c r="A126" s="96"/>
      <c r="B126" s="194"/>
      <c r="C126" s="191"/>
      <c r="D126" s="93">
        <v>69000000</v>
      </c>
      <c r="E126" s="125" t="s">
        <v>489</v>
      </c>
      <c r="F126" s="218" t="s">
        <v>446</v>
      </c>
    </row>
    <row r="127" spans="1:6" ht="29.25" customHeight="1">
      <c r="A127" s="96"/>
      <c r="B127" s="194"/>
      <c r="C127" s="191"/>
      <c r="D127" s="93">
        <v>21600000</v>
      </c>
      <c r="E127" s="125" t="s">
        <v>490</v>
      </c>
      <c r="F127" s="218" t="s">
        <v>446</v>
      </c>
    </row>
    <row r="128" spans="1:6" ht="29.25" customHeight="1">
      <c r="A128" s="96"/>
      <c r="B128" s="194"/>
      <c r="C128" s="191"/>
      <c r="D128" s="93">
        <v>90427200</v>
      </c>
      <c r="E128" s="125" t="s">
        <v>642</v>
      </c>
      <c r="F128" s="218" t="s">
        <v>446</v>
      </c>
    </row>
    <row r="129" spans="1:6" ht="29.25" customHeight="1">
      <c r="A129" s="96"/>
      <c r="B129" s="194"/>
      <c r="C129" s="191"/>
      <c r="D129" s="93">
        <v>19162800</v>
      </c>
      <c r="E129" s="125" t="s">
        <v>643</v>
      </c>
      <c r="F129" s="218" t="s">
        <v>446</v>
      </c>
    </row>
    <row r="130" spans="1:6" s="206" customFormat="1" ht="29.25" customHeight="1">
      <c r="A130" s="96"/>
      <c r="B130" s="101"/>
      <c r="C130" s="226" t="s">
        <v>47</v>
      </c>
      <c r="D130" s="93">
        <f>SUM(D131:D131)</f>
        <v>0</v>
      </c>
      <c r="E130" s="125"/>
      <c r="F130" s="218"/>
    </row>
    <row r="131" spans="1:6" ht="29.25" customHeight="1">
      <c r="A131" s="96"/>
      <c r="B131" s="194"/>
      <c r="C131" s="191"/>
      <c r="D131" s="93">
        <v>0</v>
      </c>
      <c r="E131" s="125"/>
      <c r="F131" s="218"/>
    </row>
    <row r="132" spans="1:6" s="206" customFormat="1" ht="29.25" customHeight="1">
      <c r="A132" s="96"/>
      <c r="B132" s="101"/>
      <c r="C132" s="226" t="s">
        <v>221</v>
      </c>
      <c r="D132" s="93">
        <f>SUM(D133:D174)</f>
        <v>228197000</v>
      </c>
      <c r="E132" s="125"/>
      <c r="F132" s="218"/>
    </row>
    <row r="133" spans="1:6" s="206" customFormat="1" ht="29.25" customHeight="1">
      <c r="A133" s="96"/>
      <c r="B133" s="194"/>
      <c r="C133" s="191"/>
      <c r="D133" s="93">
        <v>6250000</v>
      </c>
      <c r="E133" s="397" t="s">
        <v>492</v>
      </c>
      <c r="F133" s="218" t="s">
        <v>463</v>
      </c>
    </row>
    <row r="134" spans="1:6" s="206" customFormat="1" ht="29.25" customHeight="1">
      <c r="A134" s="96"/>
      <c r="B134" s="194"/>
      <c r="C134" s="191"/>
      <c r="D134" s="93">
        <v>1000000</v>
      </c>
      <c r="E134" s="397" t="s">
        <v>494</v>
      </c>
      <c r="F134" s="218" t="s">
        <v>463</v>
      </c>
    </row>
    <row r="135" spans="1:6" s="206" customFormat="1" ht="29.25" customHeight="1">
      <c r="A135" s="96"/>
      <c r="B135" s="194"/>
      <c r="C135" s="191"/>
      <c r="D135" s="93">
        <v>4250000</v>
      </c>
      <c r="E135" s="397" t="s">
        <v>493</v>
      </c>
      <c r="F135" s="218" t="s">
        <v>463</v>
      </c>
    </row>
    <row r="136" spans="1:6" s="206" customFormat="1" ht="29.25" customHeight="1">
      <c r="A136" s="96"/>
      <c r="B136" s="194"/>
      <c r="C136" s="191"/>
      <c r="D136" s="93">
        <v>3717000</v>
      </c>
      <c r="E136" s="125" t="s">
        <v>495</v>
      </c>
      <c r="F136" s="218" t="s">
        <v>446</v>
      </c>
    </row>
    <row r="137" spans="1:6" s="206" customFormat="1" ht="29.25" customHeight="1">
      <c r="A137" s="96"/>
      <c r="B137" s="194"/>
      <c r="C137" s="191"/>
      <c r="D137" s="93">
        <v>4024000</v>
      </c>
      <c r="E137" s="125" t="s">
        <v>496</v>
      </c>
      <c r="F137" s="218" t="s">
        <v>446</v>
      </c>
    </row>
    <row r="138" spans="1:6" s="206" customFormat="1" ht="29.25" customHeight="1">
      <c r="A138" s="96"/>
      <c r="B138" s="194"/>
      <c r="C138" s="191"/>
      <c r="D138" s="363">
        <v>8983000</v>
      </c>
      <c r="E138" s="364" t="s">
        <v>497</v>
      </c>
      <c r="F138" s="399" t="s">
        <v>446</v>
      </c>
    </row>
    <row r="139" spans="1:6" s="206" customFormat="1" ht="29.25" customHeight="1">
      <c r="A139" s="96"/>
      <c r="B139" s="194"/>
      <c r="C139" s="191"/>
      <c r="D139" s="93">
        <v>2331000</v>
      </c>
      <c r="E139" s="125" t="s">
        <v>498</v>
      </c>
      <c r="F139" s="218" t="s">
        <v>446</v>
      </c>
    </row>
    <row r="140" spans="1:6" s="206" customFormat="1" ht="29.25" customHeight="1">
      <c r="A140" s="96"/>
      <c r="B140" s="194"/>
      <c r="C140" s="191"/>
      <c r="D140" s="93">
        <v>2497000</v>
      </c>
      <c r="E140" s="125" t="s">
        <v>499</v>
      </c>
      <c r="F140" s="218" t="s">
        <v>446</v>
      </c>
    </row>
    <row r="141" spans="1:6" s="206" customFormat="1" ht="29.25" customHeight="1">
      <c r="A141" s="96"/>
      <c r="B141" s="194"/>
      <c r="C141" s="191"/>
      <c r="D141" s="93">
        <v>5720000</v>
      </c>
      <c r="E141" s="125" t="s">
        <v>500</v>
      </c>
      <c r="F141" s="218" t="s">
        <v>446</v>
      </c>
    </row>
    <row r="142" spans="1:6" s="206" customFormat="1" ht="29.25" customHeight="1">
      <c r="A142" s="96"/>
      <c r="B142" s="194"/>
      <c r="C142" s="191"/>
      <c r="D142" s="93">
        <v>2919000</v>
      </c>
      <c r="E142" s="125" t="s">
        <v>501</v>
      </c>
      <c r="F142" s="218" t="s">
        <v>446</v>
      </c>
    </row>
    <row r="143" spans="1:6" s="206" customFormat="1" ht="29.25" customHeight="1">
      <c r="A143" s="96"/>
      <c r="B143" s="194"/>
      <c r="C143" s="191"/>
      <c r="D143" s="93">
        <v>1394000</v>
      </c>
      <c r="E143" s="125" t="s">
        <v>502</v>
      </c>
      <c r="F143" s="218" t="s">
        <v>446</v>
      </c>
    </row>
    <row r="144" spans="1:6" s="206" customFormat="1" ht="29.25" customHeight="1">
      <c r="A144" s="96"/>
      <c r="B144" s="194"/>
      <c r="C144" s="191"/>
      <c r="D144" s="93">
        <v>1926000</v>
      </c>
      <c r="E144" s="125" t="s">
        <v>503</v>
      </c>
      <c r="F144" s="218" t="s">
        <v>446</v>
      </c>
    </row>
    <row r="145" spans="1:6" s="206" customFormat="1" ht="29.25" customHeight="1">
      <c r="A145" s="96"/>
      <c r="B145" s="194"/>
      <c r="C145" s="191"/>
      <c r="D145" s="93">
        <v>1505000</v>
      </c>
      <c r="E145" s="125" t="s">
        <v>504</v>
      </c>
      <c r="F145" s="218" t="s">
        <v>446</v>
      </c>
    </row>
    <row r="146" spans="1:6" s="206" customFormat="1" ht="29.25" customHeight="1">
      <c r="A146" s="607"/>
      <c r="B146" s="634"/>
      <c r="C146" s="631"/>
      <c r="D146" s="605">
        <v>7000000</v>
      </c>
      <c r="E146" s="619" t="s">
        <v>505</v>
      </c>
      <c r="F146" s="638" t="s">
        <v>446</v>
      </c>
    </row>
    <row r="147" spans="1:6" s="206" customFormat="1" ht="29.25" customHeight="1" thickBot="1">
      <c r="A147" s="611"/>
      <c r="B147" s="673"/>
      <c r="C147" s="676"/>
      <c r="D147" s="648">
        <v>10000000</v>
      </c>
      <c r="E147" s="681" t="s">
        <v>506</v>
      </c>
      <c r="F147" s="685" t="s">
        <v>446</v>
      </c>
    </row>
    <row r="148" spans="1:6" s="206" customFormat="1" ht="29.25" customHeight="1">
      <c r="A148" s="96"/>
      <c r="B148" s="194"/>
      <c r="C148" s="191"/>
      <c r="D148" s="363">
        <v>14000000</v>
      </c>
      <c r="E148" s="364" t="s">
        <v>507</v>
      </c>
      <c r="F148" s="399" t="s">
        <v>446</v>
      </c>
    </row>
    <row r="149" spans="1:6" s="206" customFormat="1" ht="29.25" customHeight="1">
      <c r="A149" s="96"/>
      <c r="B149" s="194"/>
      <c r="C149" s="191"/>
      <c r="D149" s="93">
        <v>3900000</v>
      </c>
      <c r="E149" s="125" t="s">
        <v>508</v>
      </c>
      <c r="F149" s="218" t="s">
        <v>446</v>
      </c>
    </row>
    <row r="150" spans="1:6" s="206" customFormat="1" ht="29.25" customHeight="1">
      <c r="A150" s="96"/>
      <c r="B150" s="194"/>
      <c r="C150" s="191"/>
      <c r="D150" s="93">
        <v>2400000</v>
      </c>
      <c r="E150" s="125" t="s">
        <v>509</v>
      </c>
      <c r="F150" s="218" t="s">
        <v>446</v>
      </c>
    </row>
    <row r="151" spans="1:6" s="206" customFormat="1" ht="29.25" customHeight="1">
      <c r="A151" s="96"/>
      <c r="B151" s="194"/>
      <c r="C151" s="191"/>
      <c r="D151" s="93">
        <v>2100000</v>
      </c>
      <c r="E151" s="125" t="s">
        <v>510</v>
      </c>
      <c r="F151" s="218" t="s">
        <v>446</v>
      </c>
    </row>
    <row r="152" spans="1:6" s="206" customFormat="1" ht="29.25" customHeight="1">
      <c r="A152" s="96"/>
      <c r="B152" s="194"/>
      <c r="C152" s="191"/>
      <c r="D152" s="93">
        <v>9763000</v>
      </c>
      <c r="E152" s="125" t="s">
        <v>511</v>
      </c>
      <c r="F152" s="218" t="s">
        <v>446</v>
      </c>
    </row>
    <row r="153" spans="1:6" s="206" customFormat="1" ht="29.25" customHeight="1">
      <c r="A153" s="96"/>
      <c r="B153" s="194"/>
      <c r="C153" s="191"/>
      <c r="D153" s="93">
        <v>14622000</v>
      </c>
      <c r="E153" s="125" t="s">
        <v>512</v>
      </c>
      <c r="F153" s="218" t="s">
        <v>446</v>
      </c>
    </row>
    <row r="154" spans="1:6" s="206" customFormat="1" ht="29.25" customHeight="1">
      <c r="A154" s="96"/>
      <c r="B154" s="194"/>
      <c r="C154" s="191"/>
      <c r="D154" s="93">
        <v>3574000</v>
      </c>
      <c r="E154" s="125" t="s">
        <v>513</v>
      </c>
      <c r="F154" s="218" t="s">
        <v>446</v>
      </c>
    </row>
    <row r="155" spans="1:6" s="206" customFormat="1" ht="29.25" customHeight="1">
      <c r="A155" s="96"/>
      <c r="B155" s="194"/>
      <c r="C155" s="191"/>
      <c r="D155" s="93">
        <v>2275000</v>
      </c>
      <c r="E155" s="125" t="s">
        <v>514</v>
      </c>
      <c r="F155" s="218" t="s">
        <v>446</v>
      </c>
    </row>
    <row r="156" spans="1:6" s="206" customFormat="1" ht="29.25" customHeight="1">
      <c r="A156" s="96"/>
      <c r="B156" s="194"/>
      <c r="C156" s="191"/>
      <c r="D156" s="93">
        <v>1352000</v>
      </c>
      <c r="E156" s="125" t="s">
        <v>515</v>
      </c>
      <c r="F156" s="218" t="s">
        <v>446</v>
      </c>
    </row>
    <row r="157" spans="1:6" s="206" customFormat="1" ht="29.25" customHeight="1">
      <c r="A157" s="96"/>
      <c r="B157" s="194"/>
      <c r="C157" s="191"/>
      <c r="D157" s="93">
        <v>2025000</v>
      </c>
      <c r="E157" s="125" t="s">
        <v>516</v>
      </c>
      <c r="F157" s="218" t="s">
        <v>446</v>
      </c>
    </row>
    <row r="158" spans="1:6" s="206" customFormat="1" ht="29.25" customHeight="1">
      <c r="A158" s="96"/>
      <c r="B158" s="194"/>
      <c r="C158" s="191"/>
      <c r="D158" s="93">
        <v>495000</v>
      </c>
      <c r="E158" s="125" t="s">
        <v>517</v>
      </c>
      <c r="F158" s="218" t="s">
        <v>446</v>
      </c>
    </row>
    <row r="159" spans="1:6" s="206" customFormat="1" ht="29.25" customHeight="1">
      <c r="A159" s="96"/>
      <c r="B159" s="194"/>
      <c r="C159" s="191"/>
      <c r="D159" s="93">
        <v>315000</v>
      </c>
      <c r="E159" s="125" t="s">
        <v>518</v>
      </c>
      <c r="F159" s="218" t="s">
        <v>446</v>
      </c>
    </row>
    <row r="160" spans="1:6" s="206" customFormat="1" ht="29.25" customHeight="1">
      <c r="A160" s="96"/>
      <c r="B160" s="194"/>
      <c r="C160" s="191"/>
      <c r="D160" s="93">
        <v>25500000</v>
      </c>
      <c r="E160" s="125" t="s">
        <v>519</v>
      </c>
      <c r="F160" s="218" t="s">
        <v>446</v>
      </c>
    </row>
    <row r="161" spans="1:6" s="206" customFormat="1" ht="29.25" customHeight="1">
      <c r="A161" s="96"/>
      <c r="B161" s="194"/>
      <c r="C161" s="191"/>
      <c r="D161" s="93">
        <v>20000000</v>
      </c>
      <c r="E161" s="125" t="s">
        <v>520</v>
      </c>
      <c r="F161" s="218" t="s">
        <v>446</v>
      </c>
    </row>
    <row r="162" spans="1:6" s="206" customFormat="1" ht="29.25" customHeight="1">
      <c r="A162" s="96"/>
      <c r="B162" s="194"/>
      <c r="C162" s="191"/>
      <c r="D162" s="93">
        <v>9856000</v>
      </c>
      <c r="E162" s="125" t="s">
        <v>521</v>
      </c>
      <c r="F162" s="218" t="s">
        <v>446</v>
      </c>
    </row>
    <row r="163" spans="1:6" s="206" customFormat="1" ht="29.25" customHeight="1">
      <c r="A163" s="96"/>
      <c r="B163" s="194"/>
      <c r="C163" s="191"/>
      <c r="D163" s="93">
        <v>500000</v>
      </c>
      <c r="E163" s="125" t="s">
        <v>522</v>
      </c>
      <c r="F163" s="218" t="s">
        <v>446</v>
      </c>
    </row>
    <row r="164" spans="1:6" s="206" customFormat="1" ht="29.25" customHeight="1">
      <c r="A164" s="96"/>
      <c r="B164" s="194"/>
      <c r="C164" s="191"/>
      <c r="D164" s="363">
        <v>2520000</v>
      </c>
      <c r="E164" s="364" t="s">
        <v>523</v>
      </c>
      <c r="F164" s="399" t="s">
        <v>446</v>
      </c>
    </row>
    <row r="165" spans="1:6" s="206" customFormat="1" ht="29.25" customHeight="1">
      <c r="A165" s="96"/>
      <c r="B165" s="194"/>
      <c r="C165" s="191"/>
      <c r="D165" s="93">
        <v>3000000</v>
      </c>
      <c r="E165" s="125" t="s">
        <v>524</v>
      </c>
      <c r="F165" s="218" t="s">
        <v>446</v>
      </c>
    </row>
    <row r="166" spans="1:6" s="206" customFormat="1" ht="29.25" customHeight="1">
      <c r="A166" s="96"/>
      <c r="B166" s="194"/>
      <c r="C166" s="191"/>
      <c r="D166" s="93">
        <v>6240000</v>
      </c>
      <c r="E166" s="125" t="s">
        <v>644</v>
      </c>
      <c r="F166" s="218" t="s">
        <v>446</v>
      </c>
    </row>
    <row r="167" spans="1:6" s="206" customFormat="1" ht="29.25" customHeight="1">
      <c r="A167" s="96"/>
      <c r="B167" s="194"/>
      <c r="C167" s="191"/>
      <c r="D167" s="93">
        <v>1560000</v>
      </c>
      <c r="E167" s="125" t="s">
        <v>645</v>
      </c>
      <c r="F167" s="218" t="s">
        <v>446</v>
      </c>
    </row>
    <row r="168" spans="1:6" s="206" customFormat="1" ht="29.25" customHeight="1">
      <c r="A168" s="96"/>
      <c r="B168" s="194"/>
      <c r="C168" s="191"/>
      <c r="D168" s="93">
        <v>2034000</v>
      </c>
      <c r="E168" s="125" t="s">
        <v>646</v>
      </c>
      <c r="F168" s="218" t="s">
        <v>446</v>
      </c>
    </row>
    <row r="169" spans="1:6" s="206" customFormat="1" ht="29.25" customHeight="1">
      <c r="A169" s="96"/>
      <c r="B169" s="194"/>
      <c r="C169" s="191"/>
      <c r="D169" s="93">
        <v>4000000</v>
      </c>
      <c r="E169" s="125" t="s">
        <v>647</v>
      </c>
      <c r="F169" s="218" t="s">
        <v>446</v>
      </c>
    </row>
    <row r="170" spans="1:6" s="206" customFormat="1" ht="29.25" customHeight="1">
      <c r="A170" s="96"/>
      <c r="B170" s="194"/>
      <c r="C170" s="191"/>
      <c r="D170" s="93">
        <v>1000000</v>
      </c>
      <c r="E170" s="125" t="s">
        <v>648</v>
      </c>
      <c r="F170" s="218" t="s">
        <v>446</v>
      </c>
    </row>
    <row r="171" spans="1:6" s="206" customFormat="1" ht="29.25" customHeight="1">
      <c r="A171" s="96"/>
      <c r="B171" s="194"/>
      <c r="C171" s="191"/>
      <c r="D171" s="363">
        <v>1750000</v>
      </c>
      <c r="E171" s="364" t="s">
        <v>649</v>
      </c>
      <c r="F171" s="399" t="s">
        <v>446</v>
      </c>
    </row>
    <row r="172" spans="1:6" s="206" customFormat="1" ht="29.25" customHeight="1">
      <c r="A172" s="96"/>
      <c r="B172" s="194"/>
      <c r="C172" s="191"/>
      <c r="D172" s="93">
        <v>17100000</v>
      </c>
      <c r="E172" s="125" t="s">
        <v>650</v>
      </c>
      <c r="F172" s="218" t="s">
        <v>446</v>
      </c>
    </row>
    <row r="173" spans="1:6" s="206" customFormat="1" ht="29.25" customHeight="1">
      <c r="A173" s="96"/>
      <c r="B173" s="194"/>
      <c r="C173" s="191"/>
      <c r="D173" s="93">
        <v>10000000</v>
      </c>
      <c r="E173" s="125" t="s">
        <v>651</v>
      </c>
      <c r="F173" s="218" t="s">
        <v>446</v>
      </c>
    </row>
    <row r="174" spans="1:6" s="206" customFormat="1" ht="29.25" customHeight="1">
      <c r="A174" s="96"/>
      <c r="B174" s="194"/>
      <c r="C174" s="191"/>
      <c r="D174" s="93">
        <v>2800000</v>
      </c>
      <c r="E174" s="125" t="s">
        <v>652</v>
      </c>
      <c r="F174" s="218" t="s">
        <v>446</v>
      </c>
    </row>
    <row r="175" spans="1:6" ht="29.25" customHeight="1">
      <c r="A175" s="607"/>
      <c r="B175" s="634"/>
      <c r="C175" s="594" t="s">
        <v>348</v>
      </c>
      <c r="D175" s="605">
        <f>SUM(D176:D224)</f>
        <v>5886104000</v>
      </c>
      <c r="E175" s="619"/>
      <c r="F175" s="638"/>
    </row>
    <row r="176" spans="1:6" ht="29.25" customHeight="1" thickBot="1">
      <c r="A176" s="611"/>
      <c r="B176" s="673"/>
      <c r="C176" s="676"/>
      <c r="D176" s="648">
        <v>14400000</v>
      </c>
      <c r="E176" s="681" t="s">
        <v>525</v>
      </c>
      <c r="F176" s="685" t="s">
        <v>446</v>
      </c>
    </row>
    <row r="177" spans="1:6" ht="29.25" customHeight="1">
      <c r="A177" s="96"/>
      <c r="B177" s="194"/>
      <c r="C177" s="191"/>
      <c r="D177" s="363">
        <v>5600000</v>
      </c>
      <c r="E177" s="364" t="s">
        <v>526</v>
      </c>
      <c r="F177" s="399" t="s">
        <v>446</v>
      </c>
    </row>
    <row r="178" spans="1:6" ht="29.25" customHeight="1">
      <c r="A178" s="96"/>
      <c r="B178" s="194"/>
      <c r="C178" s="191"/>
      <c r="D178" s="93">
        <v>6400000</v>
      </c>
      <c r="E178" s="125" t="s">
        <v>527</v>
      </c>
      <c r="F178" s="218" t="s">
        <v>446</v>
      </c>
    </row>
    <row r="179" spans="1:6" ht="29.25" customHeight="1">
      <c r="A179" s="96"/>
      <c r="B179" s="194"/>
      <c r="C179" s="191"/>
      <c r="D179" s="93">
        <v>8000000</v>
      </c>
      <c r="E179" s="125" t="s">
        <v>528</v>
      </c>
      <c r="F179" s="218" t="s">
        <v>446</v>
      </c>
    </row>
    <row r="180" spans="1:6" ht="29.25" customHeight="1">
      <c r="A180" s="96"/>
      <c r="B180" s="194"/>
      <c r="C180" s="191"/>
      <c r="D180" s="93">
        <v>8800000</v>
      </c>
      <c r="E180" s="125" t="s">
        <v>529</v>
      </c>
      <c r="F180" s="218" t="s">
        <v>446</v>
      </c>
    </row>
    <row r="181" spans="1:6" ht="29.25" customHeight="1">
      <c r="A181" s="96"/>
      <c r="B181" s="194"/>
      <c r="C181" s="191"/>
      <c r="D181" s="93">
        <v>192000000</v>
      </c>
      <c r="E181" s="125" t="s">
        <v>530</v>
      </c>
      <c r="F181" s="218" t="s">
        <v>446</v>
      </c>
    </row>
    <row r="182" spans="1:6" ht="29.25" customHeight="1">
      <c r="A182" s="96"/>
      <c r="B182" s="194"/>
      <c r="C182" s="191"/>
      <c r="D182" s="93">
        <v>192000000</v>
      </c>
      <c r="E182" s="125" t="s">
        <v>531</v>
      </c>
      <c r="F182" s="218" t="s">
        <v>446</v>
      </c>
    </row>
    <row r="183" spans="1:6" ht="29.25" customHeight="1">
      <c r="A183" s="96"/>
      <c r="B183" s="194"/>
      <c r="C183" s="191"/>
      <c r="D183" s="93">
        <v>10632000</v>
      </c>
      <c r="E183" s="125" t="s">
        <v>532</v>
      </c>
      <c r="F183" s="218" t="s">
        <v>446</v>
      </c>
    </row>
    <row r="184" spans="1:6" ht="29.25" customHeight="1">
      <c r="A184" s="96"/>
      <c r="B184" s="194"/>
      <c r="C184" s="407"/>
      <c r="D184" s="363">
        <v>200000</v>
      </c>
      <c r="E184" s="364" t="s">
        <v>533</v>
      </c>
      <c r="F184" s="399" t="s">
        <v>446</v>
      </c>
    </row>
    <row r="185" spans="1:6" ht="29.25" customHeight="1">
      <c r="A185" s="96"/>
      <c r="B185" s="194"/>
      <c r="C185" s="191"/>
      <c r="D185" s="363">
        <v>750000</v>
      </c>
      <c r="E185" s="364" t="s">
        <v>534</v>
      </c>
      <c r="F185" s="399" t="s">
        <v>446</v>
      </c>
    </row>
    <row r="186" spans="1:6" ht="29.25" customHeight="1">
      <c r="A186" s="96"/>
      <c r="B186" s="194"/>
      <c r="C186" s="191"/>
      <c r="D186" s="93">
        <v>7000000</v>
      </c>
      <c r="E186" s="125" t="s">
        <v>535</v>
      </c>
      <c r="F186" s="218" t="s">
        <v>446</v>
      </c>
    </row>
    <row r="187" spans="1:6" ht="29.25" customHeight="1">
      <c r="A187" s="96"/>
      <c r="B187" s="194"/>
      <c r="C187" s="191"/>
      <c r="D187" s="93">
        <v>128000000</v>
      </c>
      <c r="E187" s="125" t="s">
        <v>536</v>
      </c>
      <c r="F187" s="218" t="s">
        <v>446</v>
      </c>
    </row>
    <row r="188" spans="1:6" ht="29.25" customHeight="1">
      <c r="A188" s="96"/>
      <c r="B188" s="194"/>
      <c r="C188" s="191"/>
      <c r="D188" s="93">
        <v>10000000</v>
      </c>
      <c r="E188" s="125" t="s">
        <v>537</v>
      </c>
      <c r="F188" s="218" t="s">
        <v>446</v>
      </c>
    </row>
    <row r="189" spans="1:6" ht="29.25" customHeight="1">
      <c r="A189" s="96"/>
      <c r="B189" s="194"/>
      <c r="C189" s="191"/>
      <c r="D189" s="93">
        <v>1954000</v>
      </c>
      <c r="E189" s="402" t="s">
        <v>538</v>
      </c>
      <c r="F189" s="218" t="s">
        <v>446</v>
      </c>
    </row>
    <row r="190" spans="1:6" ht="29.25" customHeight="1">
      <c r="A190" s="96"/>
      <c r="B190" s="194"/>
      <c r="C190" s="191"/>
      <c r="D190" s="363">
        <v>110800000</v>
      </c>
      <c r="E190" s="402" t="s">
        <v>539</v>
      </c>
      <c r="F190" s="218" t="s">
        <v>446</v>
      </c>
    </row>
    <row r="191" spans="1:6" ht="29.25" customHeight="1">
      <c r="A191" s="96"/>
      <c r="B191" s="194"/>
      <c r="C191" s="191"/>
      <c r="D191" s="363">
        <v>100000000</v>
      </c>
      <c r="E191" s="402" t="s">
        <v>540</v>
      </c>
      <c r="F191" s="218" t="s">
        <v>446</v>
      </c>
    </row>
    <row r="192" spans="1:6" ht="29.25" customHeight="1">
      <c r="A192" s="96"/>
      <c r="B192" s="194"/>
      <c r="C192" s="191"/>
      <c r="D192" s="93">
        <v>983935000</v>
      </c>
      <c r="E192" s="402" t="s">
        <v>541</v>
      </c>
      <c r="F192" s="218" t="s">
        <v>446</v>
      </c>
    </row>
    <row r="193" spans="1:6" ht="29.25" customHeight="1">
      <c r="A193" s="96"/>
      <c r="B193" s="194"/>
      <c r="C193" s="191"/>
      <c r="D193" s="93">
        <v>120000000</v>
      </c>
      <c r="E193" s="402" t="s">
        <v>542</v>
      </c>
      <c r="F193" s="218" t="s">
        <v>446</v>
      </c>
    </row>
    <row r="194" spans="1:6" ht="29.25" customHeight="1">
      <c r="A194" s="96"/>
      <c r="B194" s="194"/>
      <c r="C194" s="191"/>
      <c r="D194" s="93">
        <v>1311913000</v>
      </c>
      <c r="E194" s="402" t="s">
        <v>543</v>
      </c>
      <c r="F194" s="218" t="s">
        <v>446</v>
      </c>
    </row>
    <row r="195" spans="1:6" ht="29.25" customHeight="1">
      <c r="A195" s="96"/>
      <c r="B195" s="194"/>
      <c r="C195" s="191"/>
      <c r="D195" s="93">
        <v>63000000</v>
      </c>
      <c r="E195" s="402" t="s">
        <v>544</v>
      </c>
      <c r="F195" s="218" t="s">
        <v>446</v>
      </c>
    </row>
    <row r="196" spans="1:6" ht="29.25" customHeight="1">
      <c r="A196" s="96"/>
      <c r="B196" s="194"/>
      <c r="C196" s="191"/>
      <c r="D196" s="93">
        <v>72000000</v>
      </c>
      <c r="E196" s="401" t="s">
        <v>545</v>
      </c>
      <c r="F196" s="218" t="s">
        <v>446</v>
      </c>
    </row>
    <row r="197" spans="1:6" ht="29.25" customHeight="1">
      <c r="A197" s="96"/>
      <c r="B197" s="194"/>
      <c r="C197" s="191"/>
      <c r="D197" s="93">
        <v>300000000</v>
      </c>
      <c r="E197" s="401" t="s">
        <v>546</v>
      </c>
      <c r="F197" s="218" t="s">
        <v>446</v>
      </c>
    </row>
    <row r="198" spans="1:6" ht="29.25" customHeight="1">
      <c r="A198" s="96"/>
      <c r="B198" s="194"/>
      <c r="C198" s="191"/>
      <c r="D198" s="93">
        <v>5000000</v>
      </c>
      <c r="E198" s="400" t="s">
        <v>547</v>
      </c>
      <c r="F198" s="218" t="s">
        <v>446</v>
      </c>
    </row>
    <row r="199" spans="1:6" ht="29.25" customHeight="1">
      <c r="A199" s="96"/>
      <c r="B199" s="194"/>
      <c r="C199" s="191"/>
      <c r="D199" s="93">
        <v>100000000</v>
      </c>
      <c r="E199" s="401" t="s">
        <v>548</v>
      </c>
      <c r="F199" s="218" t="s">
        <v>446</v>
      </c>
    </row>
    <row r="200" spans="1:6" ht="29.25" customHeight="1">
      <c r="A200" s="96"/>
      <c r="B200" s="194"/>
      <c r="C200" s="191"/>
      <c r="D200" s="93">
        <v>240000000</v>
      </c>
      <c r="E200" s="401" t="s">
        <v>549</v>
      </c>
      <c r="F200" s="218" t="s">
        <v>446</v>
      </c>
    </row>
    <row r="201" spans="1:6" ht="29.25" customHeight="1">
      <c r="A201" s="96"/>
      <c r="B201" s="194"/>
      <c r="C201" s="191"/>
      <c r="D201" s="93">
        <v>176000000</v>
      </c>
      <c r="E201" s="400" t="s">
        <v>550</v>
      </c>
      <c r="F201" s="218" t="s">
        <v>446</v>
      </c>
    </row>
    <row r="202" spans="1:6" ht="29.25" customHeight="1">
      <c r="A202" s="96"/>
      <c r="B202" s="194"/>
      <c r="C202" s="191"/>
      <c r="D202" s="363">
        <v>21000000</v>
      </c>
      <c r="E202" s="403" t="s">
        <v>551</v>
      </c>
      <c r="F202" s="399" t="s">
        <v>446</v>
      </c>
    </row>
    <row r="203" spans="1:6" ht="29.25" customHeight="1">
      <c r="A203" s="96"/>
      <c r="B203" s="194"/>
      <c r="C203" s="191"/>
      <c r="D203" s="93">
        <v>330000000</v>
      </c>
      <c r="E203" s="400" t="s">
        <v>552</v>
      </c>
      <c r="F203" s="218" t="s">
        <v>446</v>
      </c>
    </row>
    <row r="204" spans="1:6" ht="29.25" customHeight="1">
      <c r="A204" s="607"/>
      <c r="B204" s="634"/>
      <c r="C204" s="631"/>
      <c r="D204" s="606">
        <v>3000000</v>
      </c>
      <c r="E204" s="663" t="s">
        <v>553</v>
      </c>
      <c r="F204" s="641" t="s">
        <v>446</v>
      </c>
    </row>
    <row r="205" spans="1:6" ht="29.25" customHeight="1" thickBot="1">
      <c r="A205" s="611"/>
      <c r="B205" s="673"/>
      <c r="C205" s="676"/>
      <c r="D205" s="613">
        <v>30000000</v>
      </c>
      <c r="E205" s="686" t="s">
        <v>554</v>
      </c>
      <c r="F205" s="672" t="s">
        <v>446</v>
      </c>
    </row>
    <row r="206" spans="1:6" ht="29.25" customHeight="1">
      <c r="A206" s="96"/>
      <c r="B206" s="194"/>
      <c r="C206" s="191"/>
      <c r="D206" s="363">
        <v>25000000</v>
      </c>
      <c r="E206" s="414" t="s">
        <v>555</v>
      </c>
      <c r="F206" s="399" t="s">
        <v>446</v>
      </c>
    </row>
    <row r="207" spans="1:6" ht="29.25" customHeight="1">
      <c r="A207" s="96"/>
      <c r="B207" s="194"/>
      <c r="C207" s="191"/>
      <c r="D207" s="93">
        <v>38100000</v>
      </c>
      <c r="E207" s="401" t="s">
        <v>556</v>
      </c>
      <c r="F207" s="218" t="s">
        <v>446</v>
      </c>
    </row>
    <row r="208" spans="1:6" ht="29.25" customHeight="1">
      <c r="A208" s="96"/>
      <c r="B208" s="194"/>
      <c r="C208" s="191"/>
      <c r="D208" s="93">
        <v>27000000</v>
      </c>
      <c r="E208" s="401" t="s">
        <v>557</v>
      </c>
      <c r="F208" s="218" t="s">
        <v>446</v>
      </c>
    </row>
    <row r="209" spans="1:6" ht="29.25" customHeight="1">
      <c r="A209" s="96"/>
      <c r="B209" s="194"/>
      <c r="C209" s="191"/>
      <c r="D209" s="93">
        <v>10000000</v>
      </c>
      <c r="E209" s="401" t="s">
        <v>558</v>
      </c>
      <c r="F209" s="218" t="s">
        <v>446</v>
      </c>
    </row>
    <row r="210" spans="1:6" ht="29.25" customHeight="1">
      <c r="A210" s="96"/>
      <c r="B210" s="194"/>
      <c r="C210" s="191"/>
      <c r="D210" s="93">
        <v>725000000</v>
      </c>
      <c r="E210" s="400" t="s">
        <v>559</v>
      </c>
      <c r="F210" s="218" t="s">
        <v>446</v>
      </c>
    </row>
    <row r="211" spans="1:6" ht="29.25" customHeight="1">
      <c r="A211" s="96"/>
      <c r="B211" s="194"/>
      <c r="C211" s="191"/>
      <c r="D211" s="94">
        <v>79200000</v>
      </c>
      <c r="E211" s="398" t="s">
        <v>560</v>
      </c>
      <c r="F211" s="223" t="s">
        <v>446</v>
      </c>
    </row>
    <row r="212" spans="1:6" ht="29.25" customHeight="1">
      <c r="A212" s="96"/>
      <c r="B212" s="194"/>
      <c r="C212" s="191"/>
      <c r="D212" s="93">
        <v>23040000</v>
      </c>
      <c r="E212" s="125" t="s">
        <v>653</v>
      </c>
      <c r="F212" s="218" t="s">
        <v>446</v>
      </c>
    </row>
    <row r="213" spans="1:6" ht="29.25" customHeight="1">
      <c r="A213" s="96"/>
      <c r="B213" s="194"/>
      <c r="C213" s="191"/>
      <c r="D213" s="93">
        <v>1620000</v>
      </c>
      <c r="E213" s="125" t="s">
        <v>654</v>
      </c>
      <c r="F213" s="218" t="s">
        <v>446</v>
      </c>
    </row>
    <row r="214" spans="1:6" ht="29.25" customHeight="1">
      <c r="A214" s="96"/>
      <c r="B214" s="194"/>
      <c r="C214" s="191"/>
      <c r="D214" s="93">
        <v>12000000</v>
      </c>
      <c r="E214" s="125" t="s">
        <v>655</v>
      </c>
      <c r="F214" s="218" t="s">
        <v>446</v>
      </c>
    </row>
    <row r="215" spans="1:6" ht="29.25" customHeight="1">
      <c r="A215" s="96"/>
      <c r="B215" s="194"/>
      <c r="C215" s="191"/>
      <c r="D215" s="93">
        <v>160000000</v>
      </c>
      <c r="E215" s="125" t="s">
        <v>656</v>
      </c>
      <c r="F215" s="218" t="s">
        <v>446</v>
      </c>
    </row>
    <row r="216" spans="1:6" ht="29.25" customHeight="1">
      <c r="A216" s="96"/>
      <c r="B216" s="194"/>
      <c r="C216" s="191"/>
      <c r="D216" s="93">
        <v>5760000</v>
      </c>
      <c r="E216" s="125" t="s">
        <v>657</v>
      </c>
      <c r="F216" s="218" t="s">
        <v>446</v>
      </c>
    </row>
    <row r="217" spans="1:6" ht="29.25" customHeight="1">
      <c r="A217" s="96"/>
      <c r="B217" s="194"/>
      <c r="C217" s="191"/>
      <c r="D217" s="93">
        <v>5000000</v>
      </c>
      <c r="E217" s="125" t="s">
        <v>658</v>
      </c>
      <c r="F217" s="218" t="s">
        <v>446</v>
      </c>
    </row>
    <row r="218" spans="1:6" ht="29.25" customHeight="1">
      <c r="A218" s="96"/>
      <c r="B218" s="194"/>
      <c r="C218" s="191"/>
      <c r="D218" s="93">
        <v>50000000</v>
      </c>
      <c r="E218" s="125" t="s">
        <v>659</v>
      </c>
      <c r="F218" s="218" t="s">
        <v>446</v>
      </c>
    </row>
    <row r="219" spans="1:6" ht="29.25" customHeight="1">
      <c r="A219" s="96"/>
      <c r="B219" s="194"/>
      <c r="C219" s="191"/>
      <c r="D219" s="93">
        <v>16000000</v>
      </c>
      <c r="E219" s="125" t="s">
        <v>660</v>
      </c>
      <c r="F219" s="218" t="s">
        <v>446</v>
      </c>
    </row>
    <row r="220" spans="1:6" ht="29.25" customHeight="1">
      <c r="A220" s="96"/>
      <c r="B220" s="194"/>
      <c r="C220" s="191"/>
      <c r="D220" s="93">
        <v>15000000</v>
      </c>
      <c r="E220" s="125" t="s">
        <v>661</v>
      </c>
      <c r="F220" s="218" t="s">
        <v>446</v>
      </c>
    </row>
    <row r="221" spans="1:6" ht="29.25" customHeight="1">
      <c r="A221" s="96"/>
      <c r="B221" s="194"/>
      <c r="C221" s="191"/>
      <c r="D221" s="93">
        <v>80000000</v>
      </c>
      <c r="E221" s="125" t="s">
        <v>662</v>
      </c>
      <c r="F221" s="218" t="s">
        <v>446</v>
      </c>
    </row>
    <row r="222" spans="1:6" ht="29.25" customHeight="1">
      <c r="A222" s="96"/>
      <c r="B222" s="194"/>
      <c r="C222" s="191"/>
      <c r="D222" s="363">
        <v>21000000</v>
      </c>
      <c r="E222" s="364" t="s">
        <v>663</v>
      </c>
      <c r="F222" s="399" t="s">
        <v>446</v>
      </c>
    </row>
    <row r="223" spans="1:6" ht="29.25" customHeight="1">
      <c r="A223" s="96"/>
      <c r="B223" s="194"/>
      <c r="C223" s="191"/>
      <c r="D223" s="93">
        <v>20000000</v>
      </c>
      <c r="E223" s="125" t="s">
        <v>664</v>
      </c>
      <c r="F223" s="218" t="s">
        <v>446</v>
      </c>
    </row>
    <row r="224" spans="1:6" ht="29.25" customHeight="1">
      <c r="A224" s="96"/>
      <c r="B224" s="194"/>
      <c r="C224" s="191"/>
      <c r="D224" s="93">
        <v>20000000</v>
      </c>
      <c r="E224" s="125" t="s">
        <v>665</v>
      </c>
      <c r="F224" s="218" t="s">
        <v>446</v>
      </c>
    </row>
    <row r="225" spans="1:6" s="206" customFormat="1" ht="29.25" customHeight="1">
      <c r="A225" s="96"/>
      <c r="B225" s="101"/>
      <c r="C225" s="226" t="s">
        <v>222</v>
      </c>
      <c r="D225" s="93">
        <f>SUM(D226:D241)</f>
        <v>78040000</v>
      </c>
      <c r="E225" s="125"/>
      <c r="F225" s="218"/>
    </row>
    <row r="226" spans="1:6" s="206" customFormat="1" ht="29.25" customHeight="1">
      <c r="A226" s="96"/>
      <c r="B226" s="194"/>
      <c r="C226" s="191"/>
      <c r="D226" s="93">
        <v>10000000</v>
      </c>
      <c r="E226" s="397" t="s">
        <v>561</v>
      </c>
      <c r="F226" s="218" t="s">
        <v>463</v>
      </c>
    </row>
    <row r="227" spans="1:6" s="206" customFormat="1" ht="29.25" customHeight="1">
      <c r="A227" s="96"/>
      <c r="B227" s="194"/>
      <c r="C227" s="191"/>
      <c r="D227" s="93">
        <v>1000000</v>
      </c>
      <c r="E227" s="125" t="s">
        <v>574</v>
      </c>
      <c r="F227" s="218" t="s">
        <v>446</v>
      </c>
    </row>
    <row r="228" spans="1:6" s="206" customFormat="1" ht="29.25" customHeight="1">
      <c r="A228" s="96"/>
      <c r="B228" s="194"/>
      <c r="C228" s="191"/>
      <c r="D228" s="363">
        <v>800000</v>
      </c>
      <c r="E228" s="364" t="s">
        <v>575</v>
      </c>
      <c r="F228" s="399" t="s">
        <v>446</v>
      </c>
    </row>
    <row r="229" spans="1:6" s="206" customFormat="1" ht="29.25" customHeight="1">
      <c r="A229" s="96"/>
      <c r="B229" s="194"/>
      <c r="C229" s="191"/>
      <c r="D229" s="363">
        <v>1200000</v>
      </c>
      <c r="E229" s="364" t="s">
        <v>576</v>
      </c>
      <c r="F229" s="399" t="s">
        <v>446</v>
      </c>
    </row>
    <row r="230" spans="1:6" s="206" customFormat="1" ht="29.25" customHeight="1">
      <c r="A230" s="96"/>
      <c r="B230" s="194"/>
      <c r="C230" s="191"/>
      <c r="D230" s="93">
        <v>15000000</v>
      </c>
      <c r="E230" s="125" t="s">
        <v>577</v>
      </c>
      <c r="F230" s="218" t="s">
        <v>446</v>
      </c>
    </row>
    <row r="231" spans="1:6" s="206" customFormat="1" ht="29.25" customHeight="1">
      <c r="A231" s="96"/>
      <c r="B231" s="194"/>
      <c r="C231" s="191"/>
      <c r="D231" s="93">
        <v>3040000</v>
      </c>
      <c r="E231" s="125" t="s">
        <v>578</v>
      </c>
      <c r="F231" s="218" t="s">
        <v>446</v>
      </c>
    </row>
    <row r="232" spans="1:6" ht="29.25" customHeight="1">
      <c r="A232" s="96"/>
      <c r="B232" s="194"/>
      <c r="C232" s="191"/>
      <c r="D232" s="93">
        <v>1500000</v>
      </c>
      <c r="E232" s="125" t="s">
        <v>579</v>
      </c>
      <c r="F232" s="218" t="s">
        <v>446</v>
      </c>
    </row>
    <row r="233" spans="1:6" ht="29.25" customHeight="1">
      <c r="A233" s="607"/>
      <c r="B233" s="634"/>
      <c r="C233" s="631"/>
      <c r="D233" s="605">
        <v>500000</v>
      </c>
      <c r="E233" s="619" t="s">
        <v>580</v>
      </c>
      <c r="F233" s="638" t="s">
        <v>446</v>
      </c>
    </row>
    <row r="234" spans="1:6" ht="29.25" customHeight="1" thickBot="1">
      <c r="A234" s="611"/>
      <c r="B234" s="673"/>
      <c r="C234" s="676"/>
      <c r="D234" s="648">
        <v>3000000</v>
      </c>
      <c r="E234" s="681" t="s">
        <v>581</v>
      </c>
      <c r="F234" s="685" t="s">
        <v>446</v>
      </c>
    </row>
    <row r="235" spans="1:6" ht="29.25" customHeight="1">
      <c r="A235" s="96"/>
      <c r="B235" s="194"/>
      <c r="C235" s="191"/>
      <c r="D235" s="363">
        <v>1000000</v>
      </c>
      <c r="E235" s="364" t="s">
        <v>667</v>
      </c>
      <c r="F235" s="399" t="s">
        <v>666</v>
      </c>
    </row>
    <row r="236" spans="1:6" ht="29.25" customHeight="1">
      <c r="A236" s="96"/>
      <c r="B236" s="194"/>
      <c r="C236" s="191"/>
      <c r="D236" s="93">
        <v>1000000</v>
      </c>
      <c r="E236" s="125" t="s">
        <v>668</v>
      </c>
      <c r="F236" s="218" t="s">
        <v>666</v>
      </c>
    </row>
    <row r="237" spans="1:6" ht="29.25" customHeight="1">
      <c r="A237" s="96"/>
      <c r="B237" s="194"/>
      <c r="C237" s="191"/>
      <c r="D237" s="363">
        <v>9000000</v>
      </c>
      <c r="E237" s="364" t="s">
        <v>669</v>
      </c>
      <c r="F237" s="399" t="s">
        <v>446</v>
      </c>
    </row>
    <row r="238" spans="1:6" ht="29.25" customHeight="1">
      <c r="A238" s="96"/>
      <c r="B238" s="194"/>
      <c r="C238" s="191"/>
      <c r="D238" s="363">
        <v>12000000</v>
      </c>
      <c r="E238" s="364" t="s">
        <v>670</v>
      </c>
      <c r="F238" s="399" t="s">
        <v>446</v>
      </c>
    </row>
    <row r="239" spans="1:6" ht="29.25" customHeight="1">
      <c r="A239" s="96"/>
      <c r="B239" s="194"/>
      <c r="C239" s="191"/>
      <c r="D239" s="93">
        <v>4000000</v>
      </c>
      <c r="E239" s="125" t="s">
        <v>671</v>
      </c>
      <c r="F239" s="218" t="s">
        <v>446</v>
      </c>
    </row>
    <row r="240" spans="1:6" ht="29.25" customHeight="1">
      <c r="A240" s="96"/>
      <c r="B240" s="194"/>
      <c r="C240" s="191"/>
      <c r="D240" s="93">
        <v>10000000</v>
      </c>
      <c r="E240" s="125" t="s">
        <v>672</v>
      </c>
      <c r="F240" s="218" t="s">
        <v>446</v>
      </c>
    </row>
    <row r="241" spans="1:6" ht="29.25" customHeight="1">
      <c r="A241" s="96"/>
      <c r="B241" s="194"/>
      <c r="C241" s="191"/>
      <c r="D241" s="93">
        <v>5000000</v>
      </c>
      <c r="E241" s="125" t="s">
        <v>673</v>
      </c>
      <c r="F241" s="218" t="s">
        <v>446</v>
      </c>
    </row>
    <row r="242" spans="1:6" s="206" customFormat="1" ht="29.25" customHeight="1">
      <c r="A242" s="96"/>
      <c r="B242" s="101"/>
      <c r="C242" s="226" t="s">
        <v>223</v>
      </c>
      <c r="D242" s="93">
        <f>SUM(D243:D251)</f>
        <v>50200000</v>
      </c>
      <c r="E242" s="125"/>
      <c r="F242" s="218"/>
    </row>
    <row r="243" spans="1:6" ht="29.25" customHeight="1">
      <c r="A243" s="96"/>
      <c r="B243" s="194"/>
      <c r="C243" s="191"/>
      <c r="D243" s="93">
        <v>2000000</v>
      </c>
      <c r="E243" s="397" t="s">
        <v>562</v>
      </c>
      <c r="F243" s="218" t="s">
        <v>463</v>
      </c>
    </row>
    <row r="244" spans="1:6" ht="29.25" customHeight="1">
      <c r="A244" s="96"/>
      <c r="B244" s="194"/>
      <c r="C244" s="191"/>
      <c r="D244" s="363">
        <v>13000000</v>
      </c>
      <c r="E244" s="404" t="s">
        <v>563</v>
      </c>
      <c r="F244" s="218" t="s">
        <v>463</v>
      </c>
    </row>
    <row r="245" spans="1:6" ht="29.25" customHeight="1">
      <c r="A245" s="96"/>
      <c r="B245" s="194"/>
      <c r="C245" s="191"/>
      <c r="D245" s="93">
        <v>2000000</v>
      </c>
      <c r="E245" s="397" t="s">
        <v>564</v>
      </c>
      <c r="F245" s="218" t="s">
        <v>463</v>
      </c>
    </row>
    <row r="246" spans="1:6" ht="29.25" customHeight="1">
      <c r="A246" s="96"/>
      <c r="B246" s="194"/>
      <c r="C246" s="191"/>
      <c r="D246" s="93">
        <v>3000000</v>
      </c>
      <c r="E246" s="125" t="s">
        <v>582</v>
      </c>
      <c r="F246" s="218" t="s">
        <v>446</v>
      </c>
    </row>
    <row r="247" spans="1:6" ht="29.25" customHeight="1">
      <c r="A247" s="96"/>
      <c r="B247" s="194"/>
      <c r="C247" s="191"/>
      <c r="D247" s="93">
        <v>7000000</v>
      </c>
      <c r="E247" s="125" t="s">
        <v>583</v>
      </c>
      <c r="F247" s="218" t="s">
        <v>446</v>
      </c>
    </row>
    <row r="248" spans="1:6" ht="29.25" customHeight="1">
      <c r="A248" s="96"/>
      <c r="B248" s="194"/>
      <c r="C248" s="191"/>
      <c r="D248" s="93">
        <v>5000000</v>
      </c>
      <c r="E248" s="125" t="s">
        <v>584</v>
      </c>
      <c r="F248" s="218" t="s">
        <v>446</v>
      </c>
    </row>
    <row r="249" spans="1:6" ht="29.25" customHeight="1">
      <c r="A249" s="96"/>
      <c r="B249" s="194"/>
      <c r="C249" s="191"/>
      <c r="D249" s="93">
        <v>4200000</v>
      </c>
      <c r="E249" s="125" t="s">
        <v>674</v>
      </c>
      <c r="F249" s="218" t="s">
        <v>446</v>
      </c>
    </row>
    <row r="250" spans="1:6" ht="29.25" customHeight="1">
      <c r="A250" s="96"/>
      <c r="B250" s="194"/>
      <c r="C250" s="191"/>
      <c r="D250" s="93">
        <v>10000000</v>
      </c>
      <c r="E250" s="125" t="s">
        <v>675</v>
      </c>
      <c r="F250" s="218" t="s">
        <v>446</v>
      </c>
    </row>
    <row r="251" spans="1:6" ht="29.25" customHeight="1">
      <c r="A251" s="96"/>
      <c r="B251" s="194"/>
      <c r="C251" s="191"/>
      <c r="D251" s="93">
        <v>4000000</v>
      </c>
      <c r="E251" s="125" t="s">
        <v>676</v>
      </c>
      <c r="F251" s="218" t="s">
        <v>446</v>
      </c>
    </row>
    <row r="252" spans="1:6" s="206" customFormat="1" ht="29.25" customHeight="1">
      <c r="A252" s="96"/>
      <c r="B252" s="101"/>
      <c r="C252" s="226" t="s">
        <v>224</v>
      </c>
      <c r="D252" s="93">
        <f>SUM(D253:D266)</f>
        <v>67900000</v>
      </c>
      <c r="E252" s="125"/>
      <c r="F252" s="218"/>
    </row>
    <row r="253" spans="1:6" s="206" customFormat="1" ht="29.25" customHeight="1">
      <c r="A253" s="96"/>
      <c r="B253" s="194"/>
      <c r="C253" s="191"/>
      <c r="D253" s="93">
        <v>2500000</v>
      </c>
      <c r="E253" s="397" t="s">
        <v>565</v>
      </c>
      <c r="F253" s="218" t="s">
        <v>463</v>
      </c>
    </row>
    <row r="254" spans="1:6" s="206" customFormat="1" ht="29.25" customHeight="1">
      <c r="A254" s="96"/>
      <c r="B254" s="194"/>
      <c r="C254" s="191"/>
      <c r="D254" s="93">
        <v>2000000</v>
      </c>
      <c r="E254" s="397" t="s">
        <v>566</v>
      </c>
      <c r="F254" s="218" t="s">
        <v>463</v>
      </c>
    </row>
    <row r="255" spans="1:6" s="206" customFormat="1" ht="29.25" customHeight="1">
      <c r="A255" s="96"/>
      <c r="B255" s="194"/>
      <c r="C255" s="191"/>
      <c r="D255" s="93">
        <v>7500000</v>
      </c>
      <c r="E255" s="397" t="s">
        <v>567</v>
      </c>
      <c r="F255" s="218" t="s">
        <v>463</v>
      </c>
    </row>
    <row r="256" spans="1:6" s="206" customFormat="1" ht="29.25" customHeight="1">
      <c r="A256" s="96"/>
      <c r="B256" s="194"/>
      <c r="C256" s="191"/>
      <c r="D256" s="93">
        <v>18000000</v>
      </c>
      <c r="E256" s="125" t="s">
        <v>585</v>
      </c>
      <c r="F256" s="218" t="s">
        <v>446</v>
      </c>
    </row>
    <row r="257" spans="1:6" s="206" customFormat="1" ht="29.25" customHeight="1">
      <c r="A257" s="96"/>
      <c r="B257" s="194"/>
      <c r="C257" s="191"/>
      <c r="D257" s="363">
        <v>9600000</v>
      </c>
      <c r="E257" s="364" t="s">
        <v>586</v>
      </c>
      <c r="F257" s="399" t="s">
        <v>446</v>
      </c>
    </row>
    <row r="258" spans="1:6" ht="29.25" customHeight="1">
      <c r="A258" s="96"/>
      <c r="B258" s="194"/>
      <c r="C258" s="191"/>
      <c r="D258" s="93">
        <v>1500000</v>
      </c>
      <c r="E258" s="125" t="s">
        <v>587</v>
      </c>
      <c r="F258" s="218" t="s">
        <v>446</v>
      </c>
    </row>
    <row r="259" spans="1:6" ht="29.25" customHeight="1">
      <c r="A259" s="96"/>
      <c r="B259" s="194"/>
      <c r="C259" s="191"/>
      <c r="D259" s="93">
        <v>2000000</v>
      </c>
      <c r="E259" s="125" t="s">
        <v>588</v>
      </c>
      <c r="F259" s="218" t="s">
        <v>446</v>
      </c>
    </row>
    <row r="260" spans="1:6" ht="29.25" customHeight="1">
      <c r="A260" s="96"/>
      <c r="B260" s="194"/>
      <c r="C260" s="191"/>
      <c r="D260" s="93">
        <v>14000000</v>
      </c>
      <c r="E260" s="125" t="s">
        <v>589</v>
      </c>
      <c r="F260" s="218" t="s">
        <v>446</v>
      </c>
    </row>
    <row r="261" spans="1:6" ht="29.25" customHeight="1">
      <c r="A261" s="96"/>
      <c r="B261" s="194"/>
      <c r="C261" s="191"/>
      <c r="D261" s="93">
        <v>1000000</v>
      </c>
      <c r="E261" s="125" t="s">
        <v>677</v>
      </c>
      <c r="F261" s="218" t="s">
        <v>666</v>
      </c>
    </row>
    <row r="262" spans="1:6" ht="29.25" customHeight="1">
      <c r="A262" s="607"/>
      <c r="B262" s="634"/>
      <c r="C262" s="631"/>
      <c r="D262" s="605">
        <v>1000000</v>
      </c>
      <c r="E262" s="619" t="s">
        <v>678</v>
      </c>
      <c r="F262" s="638" t="s">
        <v>666</v>
      </c>
    </row>
    <row r="263" spans="1:6" ht="29.25" customHeight="1" thickBot="1">
      <c r="A263" s="611"/>
      <c r="B263" s="673"/>
      <c r="C263" s="676"/>
      <c r="D263" s="648">
        <v>1000000</v>
      </c>
      <c r="E263" s="681" t="s">
        <v>679</v>
      </c>
      <c r="F263" s="685" t="s">
        <v>666</v>
      </c>
    </row>
    <row r="264" spans="1:6" ht="29.25" customHeight="1">
      <c r="A264" s="96"/>
      <c r="B264" s="194"/>
      <c r="C264" s="191"/>
      <c r="D264" s="363">
        <v>3000000</v>
      </c>
      <c r="E264" s="364" t="s">
        <v>680</v>
      </c>
      <c r="F264" s="399" t="s">
        <v>446</v>
      </c>
    </row>
    <row r="265" spans="1:6" ht="29.25" customHeight="1">
      <c r="A265" s="96"/>
      <c r="B265" s="194"/>
      <c r="C265" s="191"/>
      <c r="D265" s="93">
        <v>3000000</v>
      </c>
      <c r="E265" s="125" t="s">
        <v>681</v>
      </c>
      <c r="F265" s="218" t="s">
        <v>446</v>
      </c>
    </row>
    <row r="266" spans="1:6" ht="29.25" customHeight="1">
      <c r="A266" s="96"/>
      <c r="B266" s="194"/>
      <c r="C266" s="191"/>
      <c r="D266" s="93">
        <v>1800000</v>
      </c>
      <c r="E266" s="125" t="s">
        <v>682</v>
      </c>
      <c r="F266" s="218" t="s">
        <v>446</v>
      </c>
    </row>
    <row r="267" spans="1:6" s="206" customFormat="1" ht="29.25" customHeight="1">
      <c r="A267" s="96"/>
      <c r="B267" s="101"/>
      <c r="C267" s="226" t="s">
        <v>225</v>
      </c>
      <c r="D267" s="93">
        <f>SUM(D268:D269)</f>
        <v>2600000</v>
      </c>
      <c r="E267" s="125"/>
      <c r="F267" s="218"/>
    </row>
    <row r="268" spans="1:6" ht="29.25" customHeight="1">
      <c r="A268" s="96"/>
      <c r="B268" s="194"/>
      <c r="C268" s="191"/>
      <c r="D268" s="93">
        <v>600000</v>
      </c>
      <c r="E268" s="125" t="s">
        <v>683</v>
      </c>
      <c r="F268" s="218" t="s">
        <v>446</v>
      </c>
    </row>
    <row r="269" spans="1:6" ht="29.25" customHeight="1">
      <c r="A269" s="96"/>
      <c r="B269" s="194"/>
      <c r="C269" s="191"/>
      <c r="D269" s="93">
        <v>2000000</v>
      </c>
      <c r="E269" s="125" t="s">
        <v>684</v>
      </c>
      <c r="F269" s="218" t="s">
        <v>446</v>
      </c>
    </row>
    <row r="270" spans="1:6" s="206" customFormat="1" ht="29.25" customHeight="1">
      <c r="A270" s="96"/>
      <c r="B270" s="101"/>
      <c r="C270" s="226" t="s">
        <v>226</v>
      </c>
      <c r="D270" s="93">
        <f>SUM(D271:D291)</f>
        <v>78464000</v>
      </c>
      <c r="E270" s="125"/>
      <c r="F270" s="219"/>
    </row>
    <row r="271" spans="1:6" ht="29.25" customHeight="1">
      <c r="A271" s="96"/>
      <c r="B271" s="194"/>
      <c r="C271" s="191"/>
      <c r="D271" s="93">
        <v>1800000</v>
      </c>
      <c r="E271" s="402" t="s">
        <v>590</v>
      </c>
      <c r="F271" s="218" t="s">
        <v>446</v>
      </c>
    </row>
    <row r="272" spans="1:6" ht="29.25" customHeight="1">
      <c r="A272" s="96"/>
      <c r="B272" s="194"/>
      <c r="C272" s="191"/>
      <c r="D272" s="93">
        <v>1500000</v>
      </c>
      <c r="E272" s="402" t="s">
        <v>591</v>
      </c>
      <c r="F272" s="219" t="s">
        <v>446</v>
      </c>
    </row>
    <row r="273" spans="1:6" ht="29.25" customHeight="1">
      <c r="A273" s="96"/>
      <c r="B273" s="194"/>
      <c r="C273" s="191"/>
      <c r="D273" s="363">
        <v>5000000</v>
      </c>
      <c r="E273" s="402" t="s">
        <v>746</v>
      </c>
      <c r="F273" s="365" t="s">
        <v>446</v>
      </c>
    </row>
    <row r="274" spans="1:6" ht="29.25" customHeight="1">
      <c r="A274" s="96"/>
      <c r="B274" s="194"/>
      <c r="C274" s="191"/>
      <c r="D274" s="363">
        <v>2500000</v>
      </c>
      <c r="E274" s="402" t="s">
        <v>747</v>
      </c>
      <c r="F274" s="365" t="s">
        <v>446</v>
      </c>
    </row>
    <row r="275" spans="1:6" ht="29.25" customHeight="1">
      <c r="A275" s="96"/>
      <c r="B275" s="194"/>
      <c r="C275" s="191"/>
      <c r="D275" s="93">
        <v>1000000</v>
      </c>
      <c r="E275" s="402" t="s">
        <v>592</v>
      </c>
      <c r="F275" s="365" t="s">
        <v>446</v>
      </c>
    </row>
    <row r="276" spans="1:6" ht="29.25" customHeight="1">
      <c r="A276" s="96"/>
      <c r="B276" s="194"/>
      <c r="C276" s="191"/>
      <c r="D276" s="93">
        <v>3000000</v>
      </c>
      <c r="E276" s="402" t="s">
        <v>593</v>
      </c>
      <c r="F276" s="365" t="s">
        <v>446</v>
      </c>
    </row>
    <row r="277" spans="1:6" ht="29.25" customHeight="1">
      <c r="A277" s="96"/>
      <c r="B277" s="194"/>
      <c r="C277" s="191"/>
      <c r="D277" s="93">
        <v>1000000</v>
      </c>
      <c r="E277" s="402" t="s">
        <v>594</v>
      </c>
      <c r="F277" s="365" t="s">
        <v>446</v>
      </c>
    </row>
    <row r="278" spans="1:6" ht="29.25" customHeight="1">
      <c r="A278" s="96"/>
      <c r="B278" s="194"/>
      <c r="C278" s="407"/>
      <c r="D278" s="93">
        <v>2100000</v>
      </c>
      <c r="E278" s="402" t="s">
        <v>595</v>
      </c>
      <c r="F278" s="365" t="s">
        <v>446</v>
      </c>
    </row>
    <row r="279" spans="1:6" ht="29.25" customHeight="1">
      <c r="A279" s="96"/>
      <c r="B279" s="194"/>
      <c r="C279" s="191"/>
      <c r="D279" s="93">
        <v>1200000</v>
      </c>
      <c r="E279" s="402" t="s">
        <v>596</v>
      </c>
      <c r="F279" s="365" t="s">
        <v>446</v>
      </c>
    </row>
    <row r="280" spans="1:6" ht="29.25" customHeight="1">
      <c r="A280" s="96"/>
      <c r="B280" s="194"/>
      <c r="C280" s="191"/>
      <c r="D280" s="93">
        <v>600000</v>
      </c>
      <c r="E280" s="402" t="s">
        <v>597</v>
      </c>
      <c r="F280" s="365" t="s">
        <v>446</v>
      </c>
    </row>
    <row r="281" spans="1:6" ht="29.25" customHeight="1">
      <c r="A281" s="96"/>
      <c r="B281" s="194"/>
      <c r="C281" s="191"/>
      <c r="D281" s="93">
        <v>26604000</v>
      </c>
      <c r="E281" s="400" t="s">
        <v>598</v>
      </c>
      <c r="F281" s="365" t="s">
        <v>446</v>
      </c>
    </row>
    <row r="282" spans="1:6" ht="29.25" customHeight="1">
      <c r="A282" s="96"/>
      <c r="B282" s="194"/>
      <c r="C282" s="191"/>
      <c r="D282" s="93">
        <v>5000000</v>
      </c>
      <c r="E282" s="401" t="s">
        <v>599</v>
      </c>
      <c r="F282" s="365" t="s">
        <v>446</v>
      </c>
    </row>
    <row r="283" spans="1:6" ht="29.25" customHeight="1">
      <c r="A283" s="96"/>
      <c r="B283" s="194"/>
      <c r="C283" s="191"/>
      <c r="D283" s="93">
        <v>2000000</v>
      </c>
      <c r="E283" s="125" t="s">
        <v>685</v>
      </c>
      <c r="F283" s="218" t="s">
        <v>666</v>
      </c>
    </row>
    <row r="284" spans="1:6" ht="29.25" customHeight="1">
      <c r="A284" s="96"/>
      <c r="B284" s="194"/>
      <c r="C284" s="191"/>
      <c r="D284" s="93">
        <v>1000000</v>
      </c>
      <c r="E284" s="125" t="s">
        <v>686</v>
      </c>
      <c r="F284" s="219" t="s">
        <v>666</v>
      </c>
    </row>
    <row r="285" spans="1:6" ht="29.25" customHeight="1">
      <c r="A285" s="96"/>
      <c r="B285" s="194"/>
      <c r="C285" s="191"/>
      <c r="D285" s="363">
        <v>800000</v>
      </c>
      <c r="E285" s="364" t="s">
        <v>687</v>
      </c>
      <c r="F285" s="365" t="s">
        <v>666</v>
      </c>
    </row>
    <row r="286" spans="1:6" ht="29.25" customHeight="1">
      <c r="A286" s="96"/>
      <c r="B286" s="194"/>
      <c r="C286" s="191"/>
      <c r="D286" s="363">
        <v>1500000</v>
      </c>
      <c r="E286" s="364" t="s">
        <v>688</v>
      </c>
      <c r="F286" s="365" t="s">
        <v>666</v>
      </c>
    </row>
    <row r="287" spans="1:6" ht="29.25" customHeight="1">
      <c r="A287" s="96"/>
      <c r="B287" s="194"/>
      <c r="C287" s="191"/>
      <c r="D287" s="93">
        <v>7200000</v>
      </c>
      <c r="E287" s="125" t="s">
        <v>689</v>
      </c>
      <c r="F287" s="365" t="s">
        <v>446</v>
      </c>
    </row>
    <row r="288" spans="1:6" ht="29.25" customHeight="1">
      <c r="A288" s="96"/>
      <c r="B288" s="194"/>
      <c r="C288" s="191"/>
      <c r="D288" s="94">
        <v>2160000</v>
      </c>
      <c r="E288" s="134" t="s">
        <v>690</v>
      </c>
      <c r="F288" s="428" t="s">
        <v>446</v>
      </c>
    </row>
    <row r="289" spans="1:6" ht="29.25" customHeight="1">
      <c r="A289" s="96"/>
      <c r="B289" s="194"/>
      <c r="C289" s="191"/>
      <c r="D289" s="93">
        <v>7000000</v>
      </c>
      <c r="E289" s="125" t="s">
        <v>691</v>
      </c>
      <c r="F289" s="219" t="s">
        <v>446</v>
      </c>
    </row>
    <row r="290" spans="1:6" ht="29.25" customHeight="1">
      <c r="A290" s="96"/>
      <c r="B290" s="194"/>
      <c r="C290" s="191"/>
      <c r="D290" s="93">
        <v>3500000</v>
      </c>
      <c r="E290" s="125" t="s">
        <v>692</v>
      </c>
      <c r="F290" s="365" t="s">
        <v>446</v>
      </c>
    </row>
    <row r="291" spans="1:6" ht="29.25" customHeight="1">
      <c r="A291" s="607"/>
      <c r="B291" s="634"/>
      <c r="C291" s="631"/>
      <c r="D291" s="606">
        <v>2000000</v>
      </c>
      <c r="E291" s="621" t="s">
        <v>693</v>
      </c>
      <c r="F291" s="683" t="s">
        <v>446</v>
      </c>
    </row>
    <row r="292" spans="1:6" s="206" customFormat="1" ht="29.25" customHeight="1" thickBot="1">
      <c r="A292" s="611"/>
      <c r="B292" s="610"/>
      <c r="C292" s="429" t="s">
        <v>227</v>
      </c>
      <c r="D292" s="613">
        <f>SUM(D293:D298)</f>
        <v>21100000</v>
      </c>
      <c r="E292" s="677"/>
      <c r="F292" s="674"/>
    </row>
    <row r="293" spans="1:6" s="206" customFormat="1" ht="29.25" customHeight="1">
      <c r="A293" s="96"/>
      <c r="B293" s="194"/>
      <c r="C293" s="191"/>
      <c r="D293" s="363">
        <v>3000000</v>
      </c>
      <c r="E293" s="404" t="s">
        <v>568</v>
      </c>
      <c r="F293" s="399" t="s">
        <v>463</v>
      </c>
    </row>
    <row r="294" spans="1:6" s="206" customFormat="1" ht="29.25" customHeight="1">
      <c r="A294" s="96"/>
      <c r="B294" s="194"/>
      <c r="C294" s="191"/>
      <c r="D294" s="93">
        <v>5000000</v>
      </c>
      <c r="E294" s="125" t="s">
        <v>694</v>
      </c>
      <c r="F294" s="365" t="s">
        <v>446</v>
      </c>
    </row>
    <row r="295" spans="1:6" ht="29.25" customHeight="1">
      <c r="A295" s="96"/>
      <c r="B295" s="194"/>
      <c r="C295" s="191"/>
      <c r="D295" s="93">
        <v>6000000</v>
      </c>
      <c r="E295" s="125" t="s">
        <v>695</v>
      </c>
      <c r="F295" s="365" t="s">
        <v>446</v>
      </c>
    </row>
    <row r="296" spans="1:6" ht="29.25" customHeight="1">
      <c r="A296" s="96"/>
      <c r="B296" s="194"/>
      <c r="C296" s="191"/>
      <c r="D296" s="93">
        <v>2000000</v>
      </c>
      <c r="E296" s="125" t="s">
        <v>696</v>
      </c>
      <c r="F296" s="365" t="s">
        <v>446</v>
      </c>
    </row>
    <row r="297" spans="1:6" ht="29.25" customHeight="1">
      <c r="A297" s="96"/>
      <c r="B297" s="194"/>
      <c r="C297" s="191"/>
      <c r="D297" s="93">
        <v>2100000</v>
      </c>
      <c r="E297" s="125" t="s">
        <v>697</v>
      </c>
      <c r="F297" s="365" t="s">
        <v>446</v>
      </c>
    </row>
    <row r="298" spans="1:6" ht="29.25" customHeight="1">
      <c r="A298" s="96"/>
      <c r="B298" s="194"/>
      <c r="C298" s="191"/>
      <c r="D298" s="93">
        <v>3000000</v>
      </c>
      <c r="E298" s="125" t="s">
        <v>698</v>
      </c>
      <c r="F298" s="365" t="s">
        <v>446</v>
      </c>
    </row>
    <row r="299" spans="1:6" s="206" customFormat="1" ht="29.25" customHeight="1">
      <c r="A299" s="96"/>
      <c r="B299" s="101"/>
      <c r="C299" s="226" t="s">
        <v>228</v>
      </c>
      <c r="D299" s="93">
        <f>SUM(D300:D306)</f>
        <v>11566000</v>
      </c>
      <c r="E299" s="125"/>
      <c r="F299" s="219"/>
    </row>
    <row r="300" spans="1:6" s="206" customFormat="1" ht="29.25" customHeight="1">
      <c r="A300" s="96"/>
      <c r="B300" s="194"/>
      <c r="C300" s="191"/>
      <c r="D300" s="93">
        <v>2000000</v>
      </c>
      <c r="E300" s="402" t="s">
        <v>600</v>
      </c>
      <c r="F300" s="365" t="s">
        <v>446</v>
      </c>
    </row>
    <row r="301" spans="1:6" s="206" customFormat="1" ht="29.25" customHeight="1">
      <c r="A301" s="96"/>
      <c r="B301" s="194"/>
      <c r="C301" s="191"/>
      <c r="D301" s="93">
        <v>5000000</v>
      </c>
      <c r="E301" s="402" t="s">
        <v>601</v>
      </c>
      <c r="F301" s="365" t="s">
        <v>446</v>
      </c>
    </row>
    <row r="302" spans="1:6" s="206" customFormat="1" ht="29.25" customHeight="1">
      <c r="A302" s="96"/>
      <c r="B302" s="194"/>
      <c r="C302" s="191"/>
      <c r="D302" s="93">
        <v>1000000</v>
      </c>
      <c r="E302" s="402" t="s">
        <v>602</v>
      </c>
      <c r="F302" s="365" t="s">
        <v>446</v>
      </c>
    </row>
    <row r="303" spans="1:6" s="206" customFormat="1" ht="29.25" customHeight="1">
      <c r="A303" s="96"/>
      <c r="B303" s="194"/>
      <c r="C303" s="191"/>
      <c r="D303" s="94">
        <v>1000000</v>
      </c>
      <c r="E303" s="422" t="s">
        <v>603</v>
      </c>
      <c r="F303" s="428" t="s">
        <v>446</v>
      </c>
    </row>
    <row r="304" spans="1:6" s="206" customFormat="1" ht="29.25" customHeight="1">
      <c r="A304" s="96"/>
      <c r="B304" s="194"/>
      <c r="C304" s="191"/>
      <c r="D304" s="93">
        <v>1000000</v>
      </c>
      <c r="E304" s="125" t="s">
        <v>699</v>
      </c>
      <c r="F304" s="365" t="s">
        <v>446</v>
      </c>
    </row>
    <row r="305" spans="1:6" s="206" customFormat="1" ht="29.25" customHeight="1">
      <c r="A305" s="96"/>
      <c r="B305" s="194"/>
      <c r="C305" s="191"/>
      <c r="D305" s="93">
        <v>66000</v>
      </c>
      <c r="E305" s="125" t="s">
        <v>700</v>
      </c>
      <c r="F305" s="365" t="s">
        <v>446</v>
      </c>
    </row>
    <row r="306" spans="1:6" s="206" customFormat="1" ht="29.25" customHeight="1">
      <c r="A306" s="96"/>
      <c r="B306" s="194"/>
      <c r="C306" s="191"/>
      <c r="D306" s="93">
        <v>1500000</v>
      </c>
      <c r="E306" s="125" t="s">
        <v>701</v>
      </c>
      <c r="F306" s="365" t="s">
        <v>446</v>
      </c>
    </row>
    <row r="307" spans="1:6" s="206" customFormat="1" ht="29.25" customHeight="1">
      <c r="A307" s="96"/>
      <c r="B307" s="101"/>
      <c r="C307" s="226" t="s">
        <v>229</v>
      </c>
      <c r="D307" s="93">
        <f>SUM(D308:D315)</f>
        <v>41900000</v>
      </c>
      <c r="E307" s="125"/>
      <c r="F307" s="219"/>
    </row>
    <row r="308" spans="1:6" ht="29.25" customHeight="1">
      <c r="A308" s="96"/>
      <c r="B308" s="194"/>
      <c r="C308" s="191"/>
      <c r="D308" s="93">
        <v>1800000</v>
      </c>
      <c r="E308" s="397" t="s">
        <v>569</v>
      </c>
      <c r="F308" s="218" t="s">
        <v>463</v>
      </c>
    </row>
    <row r="309" spans="1:6" ht="29.25" customHeight="1">
      <c r="A309" s="96"/>
      <c r="B309" s="194"/>
      <c r="C309" s="191"/>
      <c r="D309" s="93">
        <v>2200000</v>
      </c>
      <c r="E309" s="397" t="s">
        <v>570</v>
      </c>
      <c r="F309" s="218" t="s">
        <v>463</v>
      </c>
    </row>
    <row r="310" spans="1:6" ht="29.25" customHeight="1">
      <c r="A310" s="96"/>
      <c r="B310" s="194"/>
      <c r="C310" s="191"/>
      <c r="D310" s="363">
        <v>6000000</v>
      </c>
      <c r="E310" s="364" t="s">
        <v>604</v>
      </c>
      <c r="F310" s="365" t="s">
        <v>446</v>
      </c>
    </row>
    <row r="311" spans="1:6" ht="29.25" customHeight="1">
      <c r="A311" s="96"/>
      <c r="B311" s="194"/>
      <c r="C311" s="191"/>
      <c r="D311" s="93">
        <v>5000000</v>
      </c>
      <c r="E311" s="125" t="s">
        <v>605</v>
      </c>
      <c r="F311" s="365" t="s">
        <v>446</v>
      </c>
    </row>
    <row r="312" spans="1:6" ht="29.25" customHeight="1">
      <c r="A312" s="96"/>
      <c r="B312" s="194"/>
      <c r="C312" s="191"/>
      <c r="D312" s="93">
        <v>5000000</v>
      </c>
      <c r="E312" s="125" t="s">
        <v>606</v>
      </c>
      <c r="F312" s="365" t="s">
        <v>446</v>
      </c>
    </row>
    <row r="313" spans="1:6" ht="29.25" customHeight="1">
      <c r="A313" s="96"/>
      <c r="B313" s="194"/>
      <c r="C313" s="191"/>
      <c r="D313" s="93">
        <v>500000</v>
      </c>
      <c r="E313" s="125" t="s">
        <v>702</v>
      </c>
      <c r="F313" s="365" t="s">
        <v>446</v>
      </c>
    </row>
    <row r="314" spans="1:6" ht="29.25" customHeight="1">
      <c r="A314" s="96"/>
      <c r="B314" s="194"/>
      <c r="C314" s="191"/>
      <c r="D314" s="93">
        <v>1400000</v>
      </c>
      <c r="E314" s="125" t="s">
        <v>703</v>
      </c>
      <c r="F314" s="365" t="s">
        <v>446</v>
      </c>
    </row>
    <row r="315" spans="1:6" ht="29.25" customHeight="1">
      <c r="A315" s="96"/>
      <c r="B315" s="194"/>
      <c r="C315" s="191"/>
      <c r="D315" s="93">
        <v>20000000</v>
      </c>
      <c r="E315" s="125" t="s">
        <v>704</v>
      </c>
      <c r="F315" s="365" t="s">
        <v>446</v>
      </c>
    </row>
    <row r="316" spans="1:6" s="206" customFormat="1" ht="29.25" customHeight="1">
      <c r="A316" s="96"/>
      <c r="B316" s="101"/>
      <c r="C316" s="226" t="s">
        <v>230</v>
      </c>
      <c r="D316" s="93">
        <f>SUM(D317:D319)</f>
        <v>5280000</v>
      </c>
      <c r="E316" s="125"/>
      <c r="F316" s="219"/>
    </row>
    <row r="317" spans="1:6" ht="29.25" customHeight="1">
      <c r="A317" s="96"/>
      <c r="B317" s="194"/>
      <c r="C317" s="191"/>
      <c r="D317" s="93">
        <v>4000000</v>
      </c>
      <c r="E317" s="397" t="s">
        <v>571</v>
      </c>
      <c r="F317" s="218" t="s">
        <v>463</v>
      </c>
    </row>
    <row r="318" spans="1:6" ht="29.25" customHeight="1">
      <c r="A318" s="96"/>
      <c r="B318" s="194"/>
      <c r="C318" s="191"/>
      <c r="D318" s="93">
        <v>200000</v>
      </c>
      <c r="E318" s="125" t="s">
        <v>705</v>
      </c>
      <c r="F318" s="219" t="s">
        <v>666</v>
      </c>
    </row>
    <row r="319" spans="1:6" ht="29.25" customHeight="1">
      <c r="A319" s="96"/>
      <c r="B319" s="194"/>
      <c r="C319" s="191"/>
      <c r="D319" s="93">
        <v>1080000</v>
      </c>
      <c r="E319" s="125" t="s">
        <v>706</v>
      </c>
      <c r="F319" s="219" t="s">
        <v>446</v>
      </c>
    </row>
    <row r="320" spans="1:6" s="206" customFormat="1" ht="29.25" customHeight="1">
      <c r="A320" s="607"/>
      <c r="B320" s="609"/>
      <c r="C320" s="643" t="s">
        <v>55</v>
      </c>
      <c r="D320" s="605">
        <f>SUM(D321:D327)</f>
        <v>129500000</v>
      </c>
      <c r="E320" s="619"/>
      <c r="F320" s="639"/>
    </row>
    <row r="321" spans="1:6" ht="29.25" customHeight="1" thickBot="1">
      <c r="A321" s="611"/>
      <c r="B321" s="673"/>
      <c r="C321" s="676"/>
      <c r="D321" s="648">
        <v>30000000</v>
      </c>
      <c r="E321" s="687" t="s">
        <v>572</v>
      </c>
      <c r="F321" s="685" t="s">
        <v>463</v>
      </c>
    </row>
    <row r="322" spans="1:6" ht="29.25" customHeight="1">
      <c r="A322" s="96"/>
      <c r="B322" s="194"/>
      <c r="C322" s="191"/>
      <c r="D322" s="653">
        <v>40000000</v>
      </c>
      <c r="E322" s="665" t="s">
        <v>573</v>
      </c>
      <c r="F322" s="664" t="s">
        <v>463</v>
      </c>
    </row>
    <row r="323" spans="1:6" ht="29.25" customHeight="1">
      <c r="A323" s="96"/>
      <c r="B323" s="194"/>
      <c r="C323" s="191"/>
      <c r="D323" s="363">
        <v>15000000</v>
      </c>
      <c r="E323" s="364" t="s">
        <v>607</v>
      </c>
      <c r="F323" s="365" t="s">
        <v>446</v>
      </c>
    </row>
    <row r="324" spans="1:6" ht="29.25" customHeight="1">
      <c r="A324" s="96"/>
      <c r="B324" s="194"/>
      <c r="C324" s="191"/>
      <c r="D324" s="363">
        <v>10000000</v>
      </c>
      <c r="E324" s="364" t="s">
        <v>608</v>
      </c>
      <c r="F324" s="365" t="s">
        <v>446</v>
      </c>
    </row>
    <row r="325" spans="1:6" ht="29.25" customHeight="1">
      <c r="A325" s="96"/>
      <c r="B325" s="194"/>
      <c r="C325" s="191"/>
      <c r="D325" s="93">
        <v>12000000</v>
      </c>
      <c r="E325" s="125" t="s">
        <v>707</v>
      </c>
      <c r="F325" s="219" t="s">
        <v>446</v>
      </c>
    </row>
    <row r="326" spans="1:6" ht="29.25" customHeight="1">
      <c r="A326" s="96"/>
      <c r="B326" s="194"/>
      <c r="C326" s="191"/>
      <c r="D326" s="93">
        <v>20000000</v>
      </c>
      <c r="E326" s="125" t="s">
        <v>708</v>
      </c>
      <c r="F326" s="219" t="s">
        <v>446</v>
      </c>
    </row>
    <row r="327" spans="1:6" ht="29.25" customHeight="1">
      <c r="A327" s="96"/>
      <c r="B327" s="194"/>
      <c r="C327" s="191"/>
      <c r="D327" s="363">
        <v>2500000</v>
      </c>
      <c r="E327" s="364" t="s">
        <v>709</v>
      </c>
      <c r="F327" s="365" t="s">
        <v>446</v>
      </c>
    </row>
    <row r="328" spans="1:6" s="206" customFormat="1" ht="29.25" customHeight="1">
      <c r="A328" s="96"/>
      <c r="B328" s="101"/>
      <c r="C328" s="226" t="s">
        <v>349</v>
      </c>
      <c r="D328" s="93">
        <f>SUM(D329:D331)</f>
        <v>7300000</v>
      </c>
      <c r="E328" s="125"/>
      <c r="F328" s="218"/>
    </row>
    <row r="329" spans="1:6" s="206" customFormat="1" ht="29.25" customHeight="1">
      <c r="A329" s="96"/>
      <c r="B329" s="194"/>
      <c r="C329" s="407"/>
      <c r="D329" s="93">
        <v>3500000</v>
      </c>
      <c r="E329" s="125" t="s">
        <v>609</v>
      </c>
      <c r="F329" s="219" t="s">
        <v>446</v>
      </c>
    </row>
    <row r="330" spans="1:6" s="206" customFormat="1" ht="29.25" customHeight="1">
      <c r="A330" s="96"/>
      <c r="B330" s="194"/>
      <c r="C330" s="407"/>
      <c r="D330" s="93">
        <v>2000000</v>
      </c>
      <c r="E330" s="125" t="s">
        <v>710</v>
      </c>
      <c r="F330" s="219" t="s">
        <v>446</v>
      </c>
    </row>
    <row r="331" spans="1:6" s="206" customFormat="1" ht="29.25" customHeight="1">
      <c r="A331" s="96"/>
      <c r="B331" s="194"/>
      <c r="C331" s="407"/>
      <c r="D331" s="131">
        <v>1800000</v>
      </c>
      <c r="E331" s="409" t="s">
        <v>711</v>
      </c>
      <c r="F331" s="428" t="s">
        <v>446</v>
      </c>
    </row>
    <row r="332" spans="1:6" s="206" customFormat="1" ht="29.25" customHeight="1">
      <c r="A332" s="96"/>
      <c r="B332" s="101"/>
      <c r="C332" s="26" t="s">
        <v>56</v>
      </c>
      <c r="D332" s="93">
        <f>SUM(D333:D337)</f>
        <v>1405200000</v>
      </c>
      <c r="E332" s="125"/>
      <c r="F332" s="219"/>
    </row>
    <row r="333" spans="1:6" ht="29.25" customHeight="1">
      <c r="A333" s="96"/>
      <c r="B333" s="194"/>
      <c r="C333" s="191"/>
      <c r="D333" s="580">
        <v>800000000</v>
      </c>
      <c r="E333" s="582" t="s">
        <v>610</v>
      </c>
      <c r="F333" s="219" t="s">
        <v>446</v>
      </c>
    </row>
    <row r="334" spans="1:6" ht="29.25" customHeight="1">
      <c r="A334" s="96"/>
      <c r="B334" s="194"/>
      <c r="C334" s="191"/>
      <c r="D334" s="583">
        <v>500000000</v>
      </c>
      <c r="E334" s="585" t="s">
        <v>611</v>
      </c>
      <c r="F334" s="365" t="s">
        <v>446</v>
      </c>
    </row>
    <row r="335" spans="1:6" ht="29.25" customHeight="1">
      <c r="A335" s="96"/>
      <c r="B335" s="194"/>
      <c r="C335" s="191"/>
      <c r="D335" s="581">
        <v>60000000</v>
      </c>
      <c r="E335" s="584" t="s">
        <v>783</v>
      </c>
      <c r="F335" s="219" t="s">
        <v>446</v>
      </c>
    </row>
    <row r="336" spans="1:5" ht="29.25" customHeight="1">
      <c r="A336" s="96"/>
      <c r="B336" s="194"/>
      <c r="C336" s="191"/>
      <c r="D336" s="581">
        <v>20000000</v>
      </c>
      <c r="E336" s="584" t="s">
        <v>784</v>
      </c>
    </row>
    <row r="337" spans="1:6" ht="29.25" customHeight="1">
      <c r="A337" s="96"/>
      <c r="B337" s="194"/>
      <c r="C337" s="191"/>
      <c r="D337" s="93">
        <v>25200000</v>
      </c>
      <c r="E337" s="582" t="s">
        <v>785</v>
      </c>
      <c r="F337" s="219" t="s">
        <v>446</v>
      </c>
    </row>
    <row r="338" spans="1:6" s="206" customFormat="1" ht="29.25" customHeight="1">
      <c r="A338" s="96"/>
      <c r="B338" s="101"/>
      <c r="C338" s="226" t="s">
        <v>350</v>
      </c>
      <c r="D338" s="94">
        <f>SUM(D339:D346)</f>
        <v>34400000</v>
      </c>
      <c r="E338" s="134"/>
      <c r="F338" s="224"/>
    </row>
    <row r="339" spans="1:6" s="206" customFormat="1" ht="29.25" customHeight="1">
      <c r="A339" s="96"/>
      <c r="B339" s="194"/>
      <c r="C339" s="191"/>
      <c r="D339" s="94">
        <v>2000000</v>
      </c>
      <c r="E339" s="134" t="s">
        <v>612</v>
      </c>
      <c r="F339" s="224" t="s">
        <v>446</v>
      </c>
    </row>
    <row r="340" spans="1:6" s="206" customFormat="1" ht="29.25" customHeight="1">
      <c r="A340" s="96"/>
      <c r="B340" s="194"/>
      <c r="C340" s="191"/>
      <c r="D340" s="94">
        <v>800000</v>
      </c>
      <c r="E340" s="134" t="s">
        <v>613</v>
      </c>
      <c r="F340" s="224" t="s">
        <v>446</v>
      </c>
    </row>
    <row r="341" spans="1:6" s="206" customFormat="1" ht="29.25" customHeight="1">
      <c r="A341" s="96"/>
      <c r="B341" s="194"/>
      <c r="C341" s="191"/>
      <c r="D341" s="93">
        <v>1500000</v>
      </c>
      <c r="E341" s="125" t="s">
        <v>712</v>
      </c>
      <c r="F341" s="219" t="s">
        <v>666</v>
      </c>
    </row>
    <row r="342" spans="1:6" s="206" customFormat="1" ht="29.25" customHeight="1">
      <c r="A342" s="96"/>
      <c r="B342" s="194"/>
      <c r="C342" s="191"/>
      <c r="D342" s="94">
        <v>1000000</v>
      </c>
      <c r="E342" s="134" t="s">
        <v>713</v>
      </c>
      <c r="F342" s="224" t="s">
        <v>666</v>
      </c>
    </row>
    <row r="343" spans="1:6" s="206" customFormat="1" ht="29.25" customHeight="1">
      <c r="A343" s="96"/>
      <c r="B343" s="194"/>
      <c r="C343" s="191"/>
      <c r="D343" s="93">
        <v>2000000</v>
      </c>
      <c r="E343" s="125" t="s">
        <v>714</v>
      </c>
      <c r="F343" s="219" t="s">
        <v>666</v>
      </c>
    </row>
    <row r="344" spans="1:6" s="206" customFormat="1" ht="29.25" customHeight="1">
      <c r="A344" s="96"/>
      <c r="B344" s="194"/>
      <c r="C344" s="191"/>
      <c r="D344" s="93">
        <v>900000</v>
      </c>
      <c r="E344" s="125" t="s">
        <v>715</v>
      </c>
      <c r="F344" s="219" t="s">
        <v>446</v>
      </c>
    </row>
    <row r="345" spans="1:6" s="206" customFormat="1" ht="29.25" customHeight="1">
      <c r="A345" s="96"/>
      <c r="B345" s="194"/>
      <c r="C345" s="191"/>
      <c r="D345" s="93">
        <v>1200000</v>
      </c>
      <c r="E345" s="125" t="s">
        <v>716</v>
      </c>
      <c r="F345" s="219" t="s">
        <v>446</v>
      </c>
    </row>
    <row r="346" spans="1:6" s="206" customFormat="1" ht="29.25" customHeight="1" thickBot="1">
      <c r="A346" s="104"/>
      <c r="B346" s="435"/>
      <c r="C346" s="425"/>
      <c r="D346" s="107">
        <v>25000000</v>
      </c>
      <c r="E346" s="436" t="s">
        <v>717</v>
      </c>
      <c r="F346" s="426" t="s">
        <v>446</v>
      </c>
    </row>
    <row r="347" spans="1:6" s="256" customFormat="1" ht="29.25" customHeight="1">
      <c r="A347" s="479" t="s">
        <v>62</v>
      </c>
      <c r="B347" s="480"/>
      <c r="C347" s="546"/>
      <c r="D347" s="195">
        <f>D348</f>
        <v>595096000</v>
      </c>
      <c r="E347" s="198"/>
      <c r="F347" s="298"/>
    </row>
    <row r="348" spans="1:6" s="157" customFormat="1" ht="29.25" customHeight="1">
      <c r="A348" s="207"/>
      <c r="B348" s="547" t="s">
        <v>298</v>
      </c>
      <c r="C348" s="550"/>
      <c r="D348" s="208">
        <f>D349+D351</f>
        <v>595096000</v>
      </c>
      <c r="E348" s="211"/>
      <c r="F348" s="210"/>
    </row>
    <row r="349" spans="1:6" s="206" customFormat="1" ht="29.25" customHeight="1">
      <c r="A349" s="96"/>
      <c r="B349" s="102"/>
      <c r="C349" s="51" t="s">
        <v>231</v>
      </c>
      <c r="D349" s="93">
        <f>SUM(D350)</f>
        <v>0</v>
      </c>
      <c r="E349" s="124"/>
      <c r="F349" s="219"/>
    </row>
    <row r="350" spans="1:6" s="206" customFormat="1" ht="29.25" customHeight="1" thickBot="1">
      <c r="A350" s="611"/>
      <c r="B350" s="633"/>
      <c r="C350" s="633"/>
      <c r="D350" s="613">
        <v>0</v>
      </c>
      <c r="E350" s="427"/>
      <c r="F350" s="674"/>
    </row>
    <row r="351" spans="1:6" s="206" customFormat="1" ht="29.25" customHeight="1">
      <c r="A351" s="96"/>
      <c r="B351" s="101"/>
      <c r="C351" s="667" t="s">
        <v>232</v>
      </c>
      <c r="D351" s="653">
        <f>SUM(D352:D354)</f>
        <v>595096000</v>
      </c>
      <c r="E351" s="654"/>
      <c r="F351" s="655"/>
    </row>
    <row r="352" spans="1:6" s="206" customFormat="1" ht="29.25" customHeight="1">
      <c r="A352" s="96"/>
      <c r="B352" s="194"/>
      <c r="C352" s="191"/>
      <c r="D352" s="93">
        <v>27000000</v>
      </c>
      <c r="E352" s="125" t="s">
        <v>718</v>
      </c>
      <c r="F352" s="219" t="s">
        <v>446</v>
      </c>
    </row>
    <row r="353" spans="1:6" s="206" customFormat="1" ht="29.25" customHeight="1">
      <c r="A353" s="96"/>
      <c r="B353" s="194"/>
      <c r="C353" s="191"/>
      <c r="D353" s="363">
        <v>26200000</v>
      </c>
      <c r="E353" s="364" t="s">
        <v>614</v>
      </c>
      <c r="F353" s="365" t="s">
        <v>446</v>
      </c>
    </row>
    <row r="354" spans="1:6" s="206" customFormat="1" ht="29.25" customHeight="1" thickBot="1">
      <c r="A354" s="96"/>
      <c r="B354" s="194"/>
      <c r="C354" s="191"/>
      <c r="D354" s="93">
        <v>541896000</v>
      </c>
      <c r="E354" s="125" t="s">
        <v>615</v>
      </c>
      <c r="F354" s="219" t="s">
        <v>446</v>
      </c>
    </row>
    <row r="355" spans="1:6" s="256" customFormat="1" ht="29.25" customHeight="1" thickBot="1">
      <c r="A355" s="551" t="s">
        <v>63</v>
      </c>
      <c r="B355" s="552"/>
      <c r="C355" s="553"/>
      <c r="D355" s="200">
        <f>D7+D65+D112+D347</f>
        <v>90068680000</v>
      </c>
      <c r="E355" s="201"/>
      <c r="F355" s="299"/>
    </row>
    <row r="356" spans="1:6" s="256" customFormat="1" ht="29.25" customHeight="1">
      <c r="A356" s="479" t="s">
        <v>352</v>
      </c>
      <c r="B356" s="480"/>
      <c r="C356" s="546"/>
      <c r="D356" s="195">
        <f>D357+D370+D400</f>
        <v>752500000</v>
      </c>
      <c r="E356" s="198"/>
      <c r="F356" s="298"/>
    </row>
    <row r="357" spans="1:6" s="157" customFormat="1" ht="29.25" customHeight="1">
      <c r="A357" s="216"/>
      <c r="B357" s="547" t="s">
        <v>207</v>
      </c>
      <c r="C357" s="550"/>
      <c r="D357" s="208">
        <f>D358+D360+D362+D364+D366+D368</f>
        <v>104500000</v>
      </c>
      <c r="E357" s="211"/>
      <c r="F357" s="210"/>
    </row>
    <row r="358" spans="1:6" s="206" customFormat="1" ht="29.25" customHeight="1">
      <c r="A358" s="117"/>
      <c r="B358" s="102"/>
      <c r="C358" s="51" t="s">
        <v>388</v>
      </c>
      <c r="D358" s="94">
        <f>SUM(D359)</f>
        <v>0</v>
      </c>
      <c r="E358" s="124"/>
      <c r="F358" s="219"/>
    </row>
    <row r="359" spans="1:6" s="206" customFormat="1" ht="29.25" customHeight="1">
      <c r="A359" s="117"/>
      <c r="B359" s="120"/>
      <c r="C359" s="120"/>
      <c r="D359" s="94">
        <v>0</v>
      </c>
      <c r="E359" s="124"/>
      <c r="F359" s="219"/>
    </row>
    <row r="360" spans="1:6" s="206" customFormat="1" ht="29.25" customHeight="1">
      <c r="A360" s="117"/>
      <c r="B360" s="119"/>
      <c r="C360" s="51" t="s">
        <v>233</v>
      </c>
      <c r="D360" s="94">
        <f>SUM(D361)</f>
        <v>0</v>
      </c>
      <c r="E360" s="124"/>
      <c r="F360" s="219"/>
    </row>
    <row r="361" spans="1:6" s="206" customFormat="1" ht="29.25" customHeight="1">
      <c r="A361" s="117"/>
      <c r="B361" s="120"/>
      <c r="C361" s="120"/>
      <c r="D361" s="94">
        <v>0</v>
      </c>
      <c r="E361" s="124"/>
      <c r="F361" s="219"/>
    </row>
    <row r="362" spans="1:6" s="206" customFormat="1" ht="29.25" customHeight="1">
      <c r="A362" s="117"/>
      <c r="B362" s="119"/>
      <c r="C362" s="51" t="s">
        <v>234</v>
      </c>
      <c r="D362" s="94">
        <f>SUM(D363)</f>
        <v>0</v>
      </c>
      <c r="E362" s="124"/>
      <c r="F362" s="219"/>
    </row>
    <row r="363" spans="1:6" s="206" customFormat="1" ht="29.25" customHeight="1">
      <c r="A363" s="117"/>
      <c r="B363" s="120"/>
      <c r="C363" s="120"/>
      <c r="D363" s="94">
        <v>0</v>
      </c>
      <c r="E363" s="124"/>
      <c r="F363" s="219"/>
    </row>
    <row r="364" spans="1:6" s="206" customFormat="1" ht="29.25" customHeight="1">
      <c r="A364" s="117"/>
      <c r="B364" s="119"/>
      <c r="C364" s="51" t="s">
        <v>235</v>
      </c>
      <c r="D364" s="94">
        <f>SUM(D365)</f>
        <v>104500000</v>
      </c>
      <c r="E364" s="124"/>
      <c r="F364" s="219"/>
    </row>
    <row r="365" spans="1:6" s="206" customFormat="1" ht="29.25" customHeight="1">
      <c r="A365" s="117"/>
      <c r="B365" s="120"/>
      <c r="C365" s="120"/>
      <c r="D365" s="94">
        <v>104500000</v>
      </c>
      <c r="E365" s="124" t="s">
        <v>616</v>
      </c>
      <c r="F365" s="219" t="s">
        <v>617</v>
      </c>
    </row>
    <row r="366" spans="1:6" s="206" customFormat="1" ht="29.25" customHeight="1">
      <c r="A366" s="117"/>
      <c r="B366" s="119"/>
      <c r="C366" s="51" t="s">
        <v>236</v>
      </c>
      <c r="D366" s="94">
        <f>SUM(D367)</f>
        <v>0</v>
      </c>
      <c r="E366" s="124"/>
      <c r="F366" s="219"/>
    </row>
    <row r="367" spans="1:6" s="206" customFormat="1" ht="29.25" customHeight="1">
      <c r="A367" s="117"/>
      <c r="B367" s="120"/>
      <c r="C367" s="120"/>
      <c r="D367" s="94">
        <v>0</v>
      </c>
      <c r="E367" s="124"/>
      <c r="F367" s="219"/>
    </row>
    <row r="368" spans="1:6" s="206" customFormat="1" ht="29.25" customHeight="1">
      <c r="A368" s="115"/>
      <c r="B368" s="99"/>
      <c r="C368" s="51" t="s">
        <v>237</v>
      </c>
      <c r="D368" s="93">
        <f>SUM(D369)</f>
        <v>0</v>
      </c>
      <c r="E368" s="123"/>
      <c r="F368" s="219"/>
    </row>
    <row r="369" spans="1:6" s="206" customFormat="1" ht="29.25" customHeight="1">
      <c r="A369" s="115"/>
      <c r="B369" s="189"/>
      <c r="C369" s="190"/>
      <c r="D369" s="363">
        <v>0</v>
      </c>
      <c r="E369" s="372"/>
      <c r="F369" s="365"/>
    </row>
    <row r="370" spans="1:6" s="157" customFormat="1" ht="29.25" customHeight="1">
      <c r="A370" s="217"/>
      <c r="B370" s="548" t="s">
        <v>208</v>
      </c>
      <c r="C370" s="549"/>
      <c r="D370" s="208">
        <f>D371+D373+D375+D377+D390+D392+D394+D396+D398</f>
        <v>648000000</v>
      </c>
      <c r="E370" s="192"/>
      <c r="F370" s="210"/>
    </row>
    <row r="371" spans="1:6" s="206" customFormat="1" ht="29.25" customHeight="1">
      <c r="A371" s="115"/>
      <c r="B371" s="99"/>
      <c r="C371" s="374" t="s">
        <v>238</v>
      </c>
      <c r="D371" s="363">
        <f>SUM(D372)</f>
        <v>0</v>
      </c>
      <c r="E371" s="372"/>
      <c r="F371" s="365"/>
    </row>
    <row r="372" spans="1:6" s="206" customFormat="1" ht="29.25" customHeight="1">
      <c r="A372" s="115"/>
      <c r="B372" s="188"/>
      <c r="C372" s="120"/>
      <c r="D372" s="93">
        <v>0</v>
      </c>
      <c r="E372" s="123"/>
      <c r="F372" s="219"/>
    </row>
    <row r="373" spans="1:6" s="206" customFormat="1" ht="29.25" customHeight="1">
      <c r="A373" s="115"/>
      <c r="B373" s="99"/>
      <c r="C373" s="51" t="s">
        <v>239</v>
      </c>
      <c r="D373" s="93">
        <f>SUM(D374)</f>
        <v>0</v>
      </c>
      <c r="E373" s="123"/>
      <c r="F373" s="219"/>
    </row>
    <row r="374" spans="1:6" s="206" customFormat="1" ht="29.25" customHeight="1">
      <c r="A374" s="115"/>
      <c r="B374" s="188"/>
      <c r="C374" s="120"/>
      <c r="D374" s="93">
        <v>0</v>
      </c>
      <c r="E374" s="123"/>
      <c r="F374" s="219"/>
    </row>
    <row r="375" spans="1:6" s="206" customFormat="1" ht="29.25" customHeight="1">
      <c r="A375" s="614"/>
      <c r="B375" s="608"/>
      <c r="C375" s="595" t="s">
        <v>240</v>
      </c>
      <c r="D375" s="605">
        <f>SUM(D376)</f>
        <v>0</v>
      </c>
      <c r="E375" s="617"/>
      <c r="F375" s="638"/>
    </row>
    <row r="376" spans="1:6" s="206" customFormat="1" ht="29.25" customHeight="1">
      <c r="A376" s="115"/>
      <c r="B376" s="188"/>
      <c r="C376" s="120"/>
      <c r="D376" s="363">
        <v>0</v>
      </c>
      <c r="E376" s="372"/>
      <c r="F376" s="399"/>
    </row>
    <row r="377" spans="1:6" s="206" customFormat="1" ht="29.25" customHeight="1">
      <c r="A377" s="115"/>
      <c r="B377" s="99"/>
      <c r="C377" s="51" t="s">
        <v>241</v>
      </c>
      <c r="D377" s="93">
        <f>SUM(D378:D389)</f>
        <v>648000000</v>
      </c>
      <c r="E377" s="123"/>
      <c r="F377" s="218"/>
    </row>
    <row r="378" spans="1:6" s="206" customFormat="1" ht="29.25" customHeight="1">
      <c r="A378" s="115"/>
      <c r="B378" s="188"/>
      <c r="C378" s="120"/>
      <c r="D378" s="586">
        <v>75000000</v>
      </c>
      <c r="E378" s="588" t="s">
        <v>749</v>
      </c>
      <c r="F378" s="431" t="s">
        <v>744</v>
      </c>
    </row>
    <row r="379" spans="1:6" s="206" customFormat="1" ht="29.25" customHeight="1" thickBot="1">
      <c r="A379" s="615"/>
      <c r="B379" s="649"/>
      <c r="C379" s="633"/>
      <c r="D379" s="601">
        <v>35000000</v>
      </c>
      <c r="E379" s="652" t="s">
        <v>786</v>
      </c>
      <c r="F379" s="682" t="s">
        <v>744</v>
      </c>
    </row>
    <row r="380" spans="1:6" s="206" customFormat="1" ht="29.25" customHeight="1">
      <c r="A380" s="115"/>
      <c r="B380" s="188"/>
      <c r="C380" s="120"/>
      <c r="D380" s="597">
        <v>50000000</v>
      </c>
      <c r="E380" s="679" t="s">
        <v>750</v>
      </c>
      <c r="F380" s="658" t="s">
        <v>744</v>
      </c>
    </row>
    <row r="381" spans="1:6" s="206" customFormat="1" ht="29.25" customHeight="1">
      <c r="A381" s="115"/>
      <c r="B381" s="188"/>
      <c r="C381" s="120"/>
      <c r="D381" s="586">
        <v>40000000</v>
      </c>
      <c r="E381" s="588" t="s">
        <v>751</v>
      </c>
      <c r="F381" s="221" t="s">
        <v>744</v>
      </c>
    </row>
    <row r="382" spans="1:6" s="206" customFormat="1" ht="29.25" customHeight="1">
      <c r="A382" s="115"/>
      <c r="B382" s="188"/>
      <c r="C382" s="120"/>
      <c r="D382" s="587">
        <v>20000000</v>
      </c>
      <c r="E382" s="589" t="s">
        <v>752</v>
      </c>
      <c r="F382" s="221" t="s">
        <v>744</v>
      </c>
    </row>
    <row r="383" spans="1:6" s="206" customFormat="1" ht="29.25" customHeight="1">
      <c r="A383" s="115"/>
      <c r="B383" s="188"/>
      <c r="C383" s="120"/>
      <c r="D383" s="586">
        <v>17000000</v>
      </c>
      <c r="E383" s="588" t="s">
        <v>753</v>
      </c>
      <c r="F383" s="221" t="s">
        <v>744</v>
      </c>
    </row>
    <row r="384" spans="1:6" s="206" customFormat="1" ht="29.25" customHeight="1">
      <c r="A384" s="115"/>
      <c r="B384" s="188"/>
      <c r="C384" s="120"/>
      <c r="D384" s="586">
        <v>15000000</v>
      </c>
      <c r="E384" s="588" t="s">
        <v>756</v>
      </c>
      <c r="F384" s="221" t="s">
        <v>744</v>
      </c>
    </row>
    <row r="385" spans="1:6" s="206" customFormat="1" ht="29.25" customHeight="1">
      <c r="A385" s="115"/>
      <c r="B385" s="188"/>
      <c r="C385" s="120"/>
      <c r="D385" s="586">
        <v>300000000</v>
      </c>
      <c r="E385" s="588" t="s">
        <v>755</v>
      </c>
      <c r="F385" s="221" t="s">
        <v>744</v>
      </c>
    </row>
    <row r="386" spans="1:6" s="206" customFormat="1" ht="29.25" customHeight="1">
      <c r="A386" s="115"/>
      <c r="B386" s="188"/>
      <c r="C386" s="120"/>
      <c r="D386" s="93">
        <v>21000000</v>
      </c>
      <c r="E386" s="424" t="s">
        <v>719</v>
      </c>
      <c r="F386" s="221" t="s">
        <v>744</v>
      </c>
    </row>
    <row r="387" spans="1:6" s="206" customFormat="1" ht="29.25" customHeight="1">
      <c r="A387" s="115"/>
      <c r="B387" s="188"/>
      <c r="C387" s="120"/>
      <c r="D387" s="93">
        <v>20000000</v>
      </c>
      <c r="E387" s="424" t="s">
        <v>720</v>
      </c>
      <c r="F387" s="221" t="s">
        <v>744</v>
      </c>
    </row>
    <row r="388" spans="1:6" s="206" customFormat="1" ht="29.25" customHeight="1">
      <c r="A388" s="115"/>
      <c r="B388" s="188"/>
      <c r="C388" s="120"/>
      <c r="D388" s="93">
        <v>5000000</v>
      </c>
      <c r="E388" s="424" t="s">
        <v>721</v>
      </c>
      <c r="F388" s="221" t="s">
        <v>744</v>
      </c>
    </row>
    <row r="389" spans="1:6" s="206" customFormat="1" ht="29.25" customHeight="1">
      <c r="A389" s="115"/>
      <c r="B389" s="188"/>
      <c r="C389" s="120"/>
      <c r="D389" s="93">
        <v>50000000</v>
      </c>
      <c r="E389" s="424" t="s">
        <v>722</v>
      </c>
      <c r="F389" s="221" t="s">
        <v>744</v>
      </c>
    </row>
    <row r="390" spans="1:6" s="206" customFormat="1" ht="29.25" customHeight="1">
      <c r="A390" s="115"/>
      <c r="B390" s="99"/>
      <c r="C390" s="51" t="s">
        <v>242</v>
      </c>
      <c r="D390" s="93">
        <f>SUM(D391)</f>
        <v>0</v>
      </c>
      <c r="E390" s="123"/>
      <c r="F390" s="218"/>
    </row>
    <row r="391" spans="1:6" s="206" customFormat="1" ht="29.25" customHeight="1">
      <c r="A391" s="115"/>
      <c r="B391" s="188"/>
      <c r="C391" s="120"/>
      <c r="D391" s="93">
        <v>0</v>
      </c>
      <c r="E391" s="123"/>
      <c r="F391" s="218"/>
    </row>
    <row r="392" spans="1:6" s="206" customFormat="1" ht="29.25" customHeight="1">
      <c r="A392" s="115"/>
      <c r="B392" s="99"/>
      <c r="C392" s="51" t="s">
        <v>243</v>
      </c>
      <c r="D392" s="93">
        <f>SUM(D393)</f>
        <v>0</v>
      </c>
      <c r="E392" s="123"/>
      <c r="F392" s="218"/>
    </row>
    <row r="393" spans="1:6" s="206" customFormat="1" ht="29.25" customHeight="1">
      <c r="A393" s="115"/>
      <c r="B393" s="188"/>
      <c r="C393" s="120"/>
      <c r="D393" s="93">
        <v>0</v>
      </c>
      <c r="E393" s="123"/>
      <c r="F393" s="218"/>
    </row>
    <row r="394" spans="1:6" s="206" customFormat="1" ht="29.25" customHeight="1">
      <c r="A394" s="115"/>
      <c r="B394" s="99"/>
      <c r="C394" s="51" t="s">
        <v>244</v>
      </c>
      <c r="D394" s="93">
        <f>SUM(D395)</f>
        <v>0</v>
      </c>
      <c r="E394" s="123"/>
      <c r="F394" s="218"/>
    </row>
    <row r="395" spans="1:6" s="206" customFormat="1" ht="29.25" customHeight="1">
      <c r="A395" s="115"/>
      <c r="B395" s="188"/>
      <c r="C395" s="120"/>
      <c r="D395" s="93">
        <v>0</v>
      </c>
      <c r="E395" s="123"/>
      <c r="F395" s="218"/>
    </row>
    <row r="396" spans="1:6" s="206" customFormat="1" ht="29.25" customHeight="1">
      <c r="A396" s="115"/>
      <c r="B396" s="99"/>
      <c r="C396" s="51" t="s">
        <v>245</v>
      </c>
      <c r="D396" s="93">
        <f>SUM(D397)</f>
        <v>0</v>
      </c>
      <c r="E396" s="123"/>
      <c r="F396" s="218"/>
    </row>
    <row r="397" spans="1:6" s="206" customFormat="1" ht="29.25" customHeight="1">
      <c r="A397" s="115"/>
      <c r="B397" s="188"/>
      <c r="C397" s="120"/>
      <c r="D397" s="93">
        <v>0</v>
      </c>
      <c r="E397" s="123"/>
      <c r="F397" s="218"/>
    </row>
    <row r="398" spans="1:6" s="206" customFormat="1" ht="29.25" customHeight="1">
      <c r="A398" s="115"/>
      <c r="B398" s="99"/>
      <c r="C398" s="51" t="s">
        <v>246</v>
      </c>
      <c r="D398" s="93">
        <f>SUM(D399)</f>
        <v>0</v>
      </c>
      <c r="E398" s="123"/>
      <c r="F398" s="218"/>
    </row>
    <row r="399" spans="1:6" s="206" customFormat="1" ht="29.25" customHeight="1">
      <c r="A399" s="115"/>
      <c r="B399" s="189"/>
      <c r="C399" s="190"/>
      <c r="D399" s="93">
        <v>0</v>
      </c>
      <c r="E399" s="123"/>
      <c r="F399" s="218"/>
    </row>
    <row r="400" spans="1:6" s="157" customFormat="1" ht="29.25" customHeight="1">
      <c r="A400" s="217"/>
      <c r="B400" s="548" t="s">
        <v>355</v>
      </c>
      <c r="C400" s="557"/>
      <c r="D400" s="208">
        <f>D401</f>
        <v>0</v>
      </c>
      <c r="E400" s="192"/>
      <c r="F400" s="214"/>
    </row>
    <row r="401" spans="1:6" s="206" customFormat="1" ht="29.25" customHeight="1">
      <c r="A401" s="115"/>
      <c r="B401" s="99"/>
      <c r="C401" s="374" t="s">
        <v>247</v>
      </c>
      <c r="D401" s="363">
        <f>SUM(D402)</f>
        <v>0</v>
      </c>
      <c r="E401" s="372"/>
      <c r="F401" s="373"/>
    </row>
    <row r="402" spans="1:6" s="206" customFormat="1" ht="29.25" customHeight="1" thickBot="1">
      <c r="A402" s="118"/>
      <c r="B402" s="246"/>
      <c r="C402" s="193"/>
      <c r="D402" s="244">
        <v>0</v>
      </c>
      <c r="E402" s="386"/>
      <c r="F402" s="387"/>
    </row>
    <row r="403" spans="1:6" s="256" customFormat="1" ht="29.25" customHeight="1">
      <c r="A403" s="558" t="s">
        <v>156</v>
      </c>
      <c r="B403" s="559"/>
      <c r="C403" s="560"/>
      <c r="D403" s="195">
        <f>D404+D413+D435+D446</f>
        <v>4098370000</v>
      </c>
      <c r="E403" s="202"/>
      <c r="F403" s="297"/>
    </row>
    <row r="404" spans="1:6" s="157" customFormat="1" ht="29.25" customHeight="1">
      <c r="A404" s="637"/>
      <c r="B404" s="548" t="s">
        <v>209</v>
      </c>
      <c r="C404" s="557"/>
      <c r="D404" s="635">
        <f>D405+D407+D409+D411</f>
        <v>0</v>
      </c>
      <c r="E404" s="632"/>
      <c r="F404" s="636"/>
    </row>
    <row r="405" spans="1:6" s="206" customFormat="1" ht="29.25" customHeight="1">
      <c r="A405" s="115"/>
      <c r="B405" s="99"/>
      <c r="C405" s="374" t="s">
        <v>248</v>
      </c>
      <c r="D405" s="363">
        <f>SUM(D406)</f>
        <v>0</v>
      </c>
      <c r="E405" s="372"/>
      <c r="F405" s="399"/>
    </row>
    <row r="406" spans="1:6" s="206" customFormat="1" ht="29.25" customHeight="1">
      <c r="A406" s="115"/>
      <c r="B406" s="188"/>
      <c r="C406" s="120"/>
      <c r="D406" s="93">
        <v>0</v>
      </c>
      <c r="E406" s="123"/>
      <c r="F406" s="218"/>
    </row>
    <row r="407" spans="1:6" s="206" customFormat="1" ht="29.25" customHeight="1">
      <c r="A407" s="115"/>
      <c r="B407" s="99"/>
      <c r="C407" s="51" t="s">
        <v>389</v>
      </c>
      <c r="D407" s="93">
        <f>SUM(D408)</f>
        <v>0</v>
      </c>
      <c r="E407" s="123"/>
      <c r="F407" s="218"/>
    </row>
    <row r="408" spans="1:6" s="206" customFormat="1" ht="29.25" customHeight="1" thickBot="1">
      <c r="A408" s="615"/>
      <c r="B408" s="649"/>
      <c r="C408" s="633"/>
      <c r="D408" s="613">
        <v>0</v>
      </c>
      <c r="E408" s="675"/>
      <c r="F408" s="672"/>
    </row>
    <row r="409" spans="1:6" s="206" customFormat="1" ht="29.25" customHeight="1">
      <c r="A409" s="115"/>
      <c r="B409" s="99"/>
      <c r="C409" s="659" t="s">
        <v>249</v>
      </c>
      <c r="D409" s="653">
        <f>SUM(D410)</f>
        <v>0</v>
      </c>
      <c r="E409" s="657"/>
      <c r="F409" s="664"/>
    </row>
    <row r="410" spans="1:6" s="206" customFormat="1" ht="29.25" customHeight="1">
      <c r="A410" s="115"/>
      <c r="B410" s="188"/>
      <c r="C410" s="120"/>
      <c r="D410" s="93">
        <v>0</v>
      </c>
      <c r="E410" s="123"/>
      <c r="F410" s="218"/>
    </row>
    <row r="411" spans="1:6" s="206" customFormat="1" ht="29.25" customHeight="1">
      <c r="A411" s="115"/>
      <c r="B411" s="99"/>
      <c r="C411" s="51" t="s">
        <v>250</v>
      </c>
      <c r="D411" s="93">
        <f>SUM(D412)</f>
        <v>0</v>
      </c>
      <c r="E411" s="123"/>
      <c r="F411" s="218"/>
    </row>
    <row r="412" spans="1:6" s="206" customFormat="1" ht="29.25" customHeight="1">
      <c r="A412" s="115"/>
      <c r="B412" s="189"/>
      <c r="C412" s="190"/>
      <c r="D412" s="93">
        <v>0</v>
      </c>
      <c r="E412" s="123"/>
      <c r="F412" s="218"/>
    </row>
    <row r="413" spans="1:6" s="157" customFormat="1" ht="29.25" customHeight="1">
      <c r="A413" s="217"/>
      <c r="B413" s="548" t="s">
        <v>210</v>
      </c>
      <c r="C413" s="557"/>
      <c r="D413" s="208">
        <f>D414+D416+D418+D420+D422+D429+D431+D433</f>
        <v>1244500000</v>
      </c>
      <c r="E413" s="192"/>
      <c r="F413" s="214"/>
    </row>
    <row r="414" spans="1:6" s="206" customFormat="1" ht="29.25" customHeight="1">
      <c r="A414" s="115"/>
      <c r="B414" s="97"/>
      <c r="C414" s="51" t="s">
        <v>251</v>
      </c>
      <c r="D414" s="93">
        <f>SUM(D415)</f>
        <v>250000000</v>
      </c>
      <c r="E414" s="123"/>
      <c r="F414" s="219"/>
    </row>
    <row r="415" spans="1:6" s="206" customFormat="1" ht="29.25" customHeight="1">
      <c r="A415" s="115"/>
      <c r="B415" s="188"/>
      <c r="C415" s="120"/>
      <c r="D415" s="363">
        <v>250000000</v>
      </c>
      <c r="E415" s="123" t="s">
        <v>723</v>
      </c>
      <c r="F415" s="219" t="s">
        <v>446</v>
      </c>
    </row>
    <row r="416" spans="1:6" s="206" customFormat="1" ht="29.25" customHeight="1">
      <c r="A416" s="115"/>
      <c r="B416" s="99"/>
      <c r="C416" s="51" t="s">
        <v>252</v>
      </c>
      <c r="D416" s="93">
        <f>SUM(D417)</f>
        <v>0</v>
      </c>
      <c r="E416" s="123"/>
      <c r="F416" s="219"/>
    </row>
    <row r="417" spans="1:6" s="206" customFormat="1" ht="29.25" customHeight="1">
      <c r="A417" s="115"/>
      <c r="B417" s="188"/>
      <c r="C417" s="120"/>
      <c r="D417" s="93">
        <v>0</v>
      </c>
      <c r="E417" s="123"/>
      <c r="F417" s="219"/>
    </row>
    <row r="418" spans="1:6" s="206" customFormat="1" ht="29.25" customHeight="1">
      <c r="A418" s="115"/>
      <c r="B418" s="99"/>
      <c r="C418" s="51" t="s">
        <v>253</v>
      </c>
      <c r="D418" s="93">
        <f>SUM(D419)</f>
        <v>0</v>
      </c>
      <c r="E418" s="123"/>
      <c r="F418" s="219"/>
    </row>
    <row r="419" spans="1:6" s="206" customFormat="1" ht="29.25" customHeight="1">
      <c r="A419" s="115"/>
      <c r="B419" s="188"/>
      <c r="C419" s="120"/>
      <c r="D419" s="93">
        <v>0</v>
      </c>
      <c r="E419" s="123"/>
      <c r="F419" s="219"/>
    </row>
    <row r="420" spans="1:6" ht="29.25" customHeight="1">
      <c r="A420" s="115"/>
      <c r="B420" s="99"/>
      <c r="C420" s="51" t="s">
        <v>254</v>
      </c>
      <c r="D420" s="93">
        <f>SUM(D421:D421)</f>
        <v>950000000</v>
      </c>
      <c r="E420" s="123"/>
      <c r="F420" s="219"/>
    </row>
    <row r="421" spans="1:6" ht="29.25" customHeight="1">
      <c r="A421" s="115"/>
      <c r="B421" s="188"/>
      <c r="C421" s="120"/>
      <c r="D421" s="93">
        <v>950000000</v>
      </c>
      <c r="E421" s="123" t="s">
        <v>476</v>
      </c>
      <c r="F421" s="219" t="s">
        <v>463</v>
      </c>
    </row>
    <row r="422" spans="1:6" ht="29.25" customHeight="1">
      <c r="A422" s="115"/>
      <c r="B422" s="99"/>
      <c r="C422" s="51" t="s">
        <v>255</v>
      </c>
      <c r="D422" s="93">
        <f>SUM(D423:D428)</f>
        <v>44500000</v>
      </c>
      <c r="E422" s="123"/>
      <c r="F422" s="219"/>
    </row>
    <row r="423" spans="1:6" ht="29.25" customHeight="1">
      <c r="A423" s="115"/>
      <c r="B423" s="188"/>
      <c r="C423" s="120"/>
      <c r="D423" s="93">
        <v>5000000</v>
      </c>
      <c r="E423" s="123" t="s">
        <v>476</v>
      </c>
      <c r="F423" s="219" t="s">
        <v>463</v>
      </c>
    </row>
    <row r="424" spans="1:6" ht="29.25" customHeight="1">
      <c r="A424" s="115"/>
      <c r="B424" s="188"/>
      <c r="C424" s="120"/>
      <c r="D424" s="93">
        <v>10500000</v>
      </c>
      <c r="E424" s="123" t="s">
        <v>728</v>
      </c>
      <c r="F424" s="219" t="s">
        <v>446</v>
      </c>
    </row>
    <row r="425" spans="1:6" ht="29.25" customHeight="1">
      <c r="A425" s="115"/>
      <c r="B425" s="188"/>
      <c r="C425" s="120"/>
      <c r="D425" s="93">
        <v>1500000</v>
      </c>
      <c r="E425" s="123" t="s">
        <v>729</v>
      </c>
      <c r="F425" s="219" t="s">
        <v>446</v>
      </c>
    </row>
    <row r="426" spans="1:6" ht="29.25" customHeight="1">
      <c r="A426" s="115"/>
      <c r="B426" s="188"/>
      <c r="C426" s="120"/>
      <c r="D426" s="93">
        <v>3500000</v>
      </c>
      <c r="E426" s="123" t="s">
        <v>730</v>
      </c>
      <c r="F426" s="219" t="s">
        <v>446</v>
      </c>
    </row>
    <row r="427" spans="1:6" ht="29.25" customHeight="1">
      <c r="A427" s="115"/>
      <c r="B427" s="188"/>
      <c r="C427" s="120"/>
      <c r="D427" s="93">
        <v>4000000</v>
      </c>
      <c r="E427" s="123" t="s">
        <v>731</v>
      </c>
      <c r="F427" s="219" t="s">
        <v>446</v>
      </c>
    </row>
    <row r="428" spans="1:6" ht="29.25" customHeight="1">
      <c r="A428" s="115"/>
      <c r="B428" s="188"/>
      <c r="C428" s="120"/>
      <c r="D428" s="93">
        <v>20000000</v>
      </c>
      <c r="E428" s="123" t="s">
        <v>732</v>
      </c>
      <c r="F428" s="219" t="s">
        <v>446</v>
      </c>
    </row>
    <row r="429" spans="1:6" ht="29.25" customHeight="1">
      <c r="A429" s="115"/>
      <c r="B429" s="99"/>
      <c r="C429" s="51" t="s">
        <v>256</v>
      </c>
      <c r="D429" s="93">
        <f>SUM(D430)</f>
        <v>0</v>
      </c>
      <c r="E429" s="123"/>
      <c r="F429" s="219"/>
    </row>
    <row r="430" spans="1:6" ht="29.25" customHeight="1">
      <c r="A430" s="115"/>
      <c r="B430" s="188"/>
      <c r="C430" s="120"/>
      <c r="D430" s="363">
        <v>0</v>
      </c>
      <c r="E430" s="372"/>
      <c r="F430" s="365"/>
    </row>
    <row r="431" spans="1:6" ht="29.25" customHeight="1">
      <c r="A431" s="115"/>
      <c r="B431" s="99"/>
      <c r="C431" s="51" t="s">
        <v>257</v>
      </c>
      <c r="D431" s="93">
        <f>SUM(D432)</f>
        <v>0</v>
      </c>
      <c r="E431" s="123"/>
      <c r="F431" s="219"/>
    </row>
    <row r="432" spans="1:6" ht="29.25" customHeight="1">
      <c r="A432" s="115"/>
      <c r="B432" s="188"/>
      <c r="C432" s="120"/>
      <c r="D432" s="93">
        <v>0</v>
      </c>
      <c r="E432" s="123"/>
      <c r="F432" s="219"/>
    </row>
    <row r="433" spans="1:6" ht="29.25" customHeight="1">
      <c r="A433" s="614"/>
      <c r="B433" s="630"/>
      <c r="C433" s="595" t="s">
        <v>258</v>
      </c>
      <c r="D433" s="605">
        <f>SUM(D434)</f>
        <v>0</v>
      </c>
      <c r="E433" s="617"/>
      <c r="F433" s="639"/>
    </row>
    <row r="434" spans="1:6" ht="29.25" customHeight="1">
      <c r="A434" s="115"/>
      <c r="B434" s="189"/>
      <c r="C434" s="190"/>
      <c r="D434" s="363">
        <v>0</v>
      </c>
      <c r="E434" s="372"/>
      <c r="F434" s="365"/>
    </row>
    <row r="435" spans="1:6" s="157" customFormat="1" ht="29.25" customHeight="1">
      <c r="A435" s="217"/>
      <c r="B435" s="548" t="s">
        <v>211</v>
      </c>
      <c r="C435" s="561"/>
      <c r="D435" s="208">
        <f>D436+D438+D440+D442</f>
        <v>203870000</v>
      </c>
      <c r="E435" s="192"/>
      <c r="F435" s="214"/>
    </row>
    <row r="436" spans="1:6" ht="29.25" customHeight="1">
      <c r="A436" s="115"/>
      <c r="B436" s="97"/>
      <c r="C436" s="51" t="s">
        <v>259</v>
      </c>
      <c r="D436" s="93">
        <f>SUM(D437)</f>
        <v>0</v>
      </c>
      <c r="E436" s="123"/>
      <c r="F436" s="218"/>
    </row>
    <row r="437" spans="1:6" ht="29.25" customHeight="1" thickBot="1">
      <c r="A437" s="115"/>
      <c r="B437" s="188"/>
      <c r="C437" s="120"/>
      <c r="D437" s="94">
        <v>0</v>
      </c>
      <c r="E437" s="133"/>
      <c r="F437" s="223"/>
    </row>
    <row r="438" spans="1:6" ht="29.25" customHeight="1">
      <c r="A438" s="661"/>
      <c r="B438" s="662"/>
      <c r="C438" s="684" t="s">
        <v>260</v>
      </c>
      <c r="D438" s="660">
        <f>SUM(D439)</f>
        <v>0</v>
      </c>
      <c r="E438" s="688"/>
      <c r="F438" s="437"/>
    </row>
    <row r="439" spans="1:6" ht="29.25" customHeight="1">
      <c r="A439" s="115"/>
      <c r="B439" s="188"/>
      <c r="C439" s="120"/>
      <c r="D439" s="93">
        <v>0</v>
      </c>
      <c r="E439" s="123"/>
      <c r="F439" s="218"/>
    </row>
    <row r="440" spans="1:6" ht="29.25" customHeight="1">
      <c r="A440" s="115"/>
      <c r="B440" s="99"/>
      <c r="C440" s="51" t="s">
        <v>261</v>
      </c>
      <c r="D440" s="93">
        <f>SUM(D441)</f>
        <v>0</v>
      </c>
      <c r="E440" s="123"/>
      <c r="F440" s="218"/>
    </row>
    <row r="441" spans="1:6" ht="29.25" customHeight="1">
      <c r="A441" s="115"/>
      <c r="B441" s="188"/>
      <c r="C441" s="120"/>
      <c r="D441" s="94">
        <v>0</v>
      </c>
      <c r="E441" s="133"/>
      <c r="F441" s="223"/>
    </row>
    <row r="442" spans="1:6" ht="29.25" customHeight="1">
      <c r="A442" s="115"/>
      <c r="B442" s="99"/>
      <c r="C442" s="51" t="s">
        <v>262</v>
      </c>
      <c r="D442" s="93">
        <f>SUM(D443:D445)</f>
        <v>203870000</v>
      </c>
      <c r="E442" s="123"/>
      <c r="F442" s="219"/>
    </row>
    <row r="443" spans="1:6" ht="29.25" customHeight="1">
      <c r="A443" s="115"/>
      <c r="B443" s="188"/>
      <c r="C443" s="225"/>
      <c r="D443" s="131">
        <v>3870000</v>
      </c>
      <c r="E443" s="430" t="s">
        <v>733</v>
      </c>
      <c r="F443" s="428" t="s">
        <v>446</v>
      </c>
    </row>
    <row r="444" spans="1:6" ht="29.25" customHeight="1">
      <c r="A444" s="115"/>
      <c r="B444" s="188"/>
      <c r="C444" s="119"/>
      <c r="D444" s="93">
        <v>100000000</v>
      </c>
      <c r="E444" s="123" t="s">
        <v>734</v>
      </c>
      <c r="F444" s="219" t="s">
        <v>446</v>
      </c>
    </row>
    <row r="445" spans="1:6" ht="29.25" customHeight="1">
      <c r="A445" s="115"/>
      <c r="B445" s="188"/>
      <c r="C445" s="119"/>
      <c r="D445" s="131">
        <v>100000000</v>
      </c>
      <c r="E445" s="430" t="s">
        <v>735</v>
      </c>
      <c r="F445" s="428" t="s">
        <v>446</v>
      </c>
    </row>
    <row r="446" spans="1:6" ht="29.25" customHeight="1">
      <c r="A446" s="115"/>
      <c r="B446" s="548" t="s">
        <v>390</v>
      </c>
      <c r="C446" s="557"/>
      <c r="D446" s="208">
        <f>D447+D449+D451+D453+D455+D457</f>
        <v>2650000000</v>
      </c>
      <c r="E446" s="123"/>
      <c r="F446" s="219"/>
    </row>
    <row r="447" spans="1:6" ht="29.25" customHeight="1">
      <c r="A447" s="115"/>
      <c r="B447" s="188"/>
      <c r="C447" s="22" t="s">
        <v>391</v>
      </c>
      <c r="D447" s="93">
        <f>SUM(D448:D448)</f>
        <v>1300000000</v>
      </c>
      <c r="E447" s="123"/>
      <c r="F447" s="219"/>
    </row>
    <row r="448" spans="1:6" ht="29.25" customHeight="1">
      <c r="A448" s="115"/>
      <c r="B448" s="188"/>
      <c r="C448" s="120"/>
      <c r="D448" s="590">
        <v>1300000000</v>
      </c>
      <c r="E448" s="591" t="s">
        <v>787</v>
      </c>
      <c r="F448" s="219"/>
    </row>
    <row r="449" spans="1:6" ht="29.25" customHeight="1">
      <c r="A449" s="115"/>
      <c r="B449" s="188"/>
      <c r="C449" s="22" t="s">
        <v>392</v>
      </c>
      <c r="D449" s="93">
        <f>SUM(D450:D450)</f>
        <v>1150000000</v>
      </c>
      <c r="E449" s="123"/>
      <c r="F449" s="219"/>
    </row>
    <row r="450" spans="1:6" ht="29.25" customHeight="1">
      <c r="A450" s="115"/>
      <c r="B450" s="188"/>
      <c r="C450" s="120"/>
      <c r="D450" s="592">
        <v>1150000000</v>
      </c>
      <c r="E450" s="593" t="s">
        <v>788</v>
      </c>
      <c r="F450" s="224"/>
    </row>
    <row r="451" spans="1:6" ht="29.25" customHeight="1">
      <c r="A451" s="115"/>
      <c r="B451" s="188"/>
      <c r="C451" s="22" t="s">
        <v>393</v>
      </c>
      <c r="D451" s="93">
        <f>SUM(D452:D452)</f>
        <v>0</v>
      </c>
      <c r="E451" s="123"/>
      <c r="F451" s="219"/>
    </row>
    <row r="452" spans="1:6" ht="29.25" customHeight="1">
      <c r="A452" s="115"/>
      <c r="B452" s="188"/>
      <c r="C452" s="120"/>
      <c r="D452" s="93">
        <v>0</v>
      </c>
      <c r="E452" s="123"/>
      <c r="F452" s="219"/>
    </row>
    <row r="453" spans="1:6" ht="29.25" customHeight="1">
      <c r="A453" s="115"/>
      <c r="B453" s="188"/>
      <c r="C453" s="22" t="s">
        <v>394</v>
      </c>
      <c r="D453" s="93">
        <f>SUM(D454:D454)</f>
        <v>200000000</v>
      </c>
      <c r="E453" s="123"/>
      <c r="F453" s="219"/>
    </row>
    <row r="454" spans="1:6" ht="29.25" customHeight="1">
      <c r="A454" s="115"/>
      <c r="B454" s="188"/>
      <c r="C454" s="120"/>
      <c r="D454" s="605">
        <v>200000000</v>
      </c>
      <c r="E454" s="617" t="s">
        <v>757</v>
      </c>
      <c r="F454" s="219"/>
    </row>
    <row r="455" spans="1:6" ht="29.25" customHeight="1">
      <c r="A455" s="115"/>
      <c r="B455" s="188"/>
      <c r="C455" s="22" t="s">
        <v>395</v>
      </c>
      <c r="D455" s="93">
        <f>SUM(D456:D456)</f>
        <v>0</v>
      </c>
      <c r="E455" s="123"/>
      <c r="F455" s="219"/>
    </row>
    <row r="456" spans="1:6" ht="29.25" customHeight="1">
      <c r="A456" s="115"/>
      <c r="B456" s="188"/>
      <c r="C456" s="120"/>
      <c r="D456" s="93">
        <v>0</v>
      </c>
      <c r="E456" s="123"/>
      <c r="F456" s="219"/>
    </row>
    <row r="457" spans="1:6" ht="29.25" customHeight="1">
      <c r="A457" s="115"/>
      <c r="B457" s="188"/>
      <c r="C457" s="22" t="s">
        <v>390</v>
      </c>
      <c r="D457" s="93">
        <f>SUM(D458:D458)</f>
        <v>0</v>
      </c>
      <c r="E457" s="123"/>
      <c r="F457" s="219"/>
    </row>
    <row r="458" spans="1:6" ht="29.25" customHeight="1" thickBot="1">
      <c r="A458" s="118"/>
      <c r="B458" s="246"/>
      <c r="C458" s="193"/>
      <c r="D458" s="244">
        <v>0</v>
      </c>
      <c r="E458" s="386"/>
      <c r="F458" s="245"/>
    </row>
    <row r="459" spans="1:6" s="256" customFormat="1" ht="29.25" customHeight="1">
      <c r="A459" s="554" t="s">
        <v>158</v>
      </c>
      <c r="B459" s="555"/>
      <c r="C459" s="556"/>
      <c r="D459" s="273">
        <f>D460+D465</f>
        <v>0</v>
      </c>
      <c r="E459" s="389"/>
      <c r="F459" s="390"/>
    </row>
    <row r="460" spans="1:6" s="157" customFormat="1" ht="29.25" customHeight="1">
      <c r="A460" s="207"/>
      <c r="B460" s="547" t="s">
        <v>212</v>
      </c>
      <c r="C460" s="548"/>
      <c r="D460" s="208">
        <f>D461+D463</f>
        <v>0</v>
      </c>
      <c r="E460" s="211"/>
      <c r="F460" s="210"/>
    </row>
    <row r="461" spans="1:6" ht="29.25" customHeight="1">
      <c r="A461" s="96"/>
      <c r="B461" s="119"/>
      <c r="C461" s="374" t="s">
        <v>263</v>
      </c>
      <c r="D461" s="363">
        <f>SUM(D462)</f>
        <v>0</v>
      </c>
      <c r="E461" s="375"/>
      <c r="F461" s="365"/>
    </row>
    <row r="462" spans="1:6" ht="29.25" customHeight="1">
      <c r="A462" s="607"/>
      <c r="B462" s="616"/>
      <c r="C462" s="616"/>
      <c r="D462" s="606">
        <v>0</v>
      </c>
      <c r="E462" s="620"/>
      <c r="F462" s="642"/>
    </row>
    <row r="463" spans="1:6" ht="29.25" customHeight="1">
      <c r="A463" s="607"/>
      <c r="B463" s="616"/>
      <c r="C463" s="595" t="s">
        <v>264</v>
      </c>
      <c r="D463" s="605">
        <f>SUM(D464)</f>
        <v>0</v>
      </c>
      <c r="E463" s="618"/>
      <c r="F463" s="639"/>
    </row>
    <row r="464" spans="1:6" ht="29.25" customHeight="1">
      <c r="A464" s="96"/>
      <c r="B464" s="190"/>
      <c r="C464" s="130"/>
      <c r="D464" s="93">
        <v>0</v>
      </c>
      <c r="E464" s="124"/>
      <c r="F464" s="219"/>
    </row>
    <row r="465" spans="1:6" s="157" customFormat="1" ht="29.25" customHeight="1">
      <c r="A465" s="109"/>
      <c r="B465" s="547" t="s">
        <v>213</v>
      </c>
      <c r="C465" s="548"/>
      <c r="D465" s="208">
        <f>D466</f>
        <v>0</v>
      </c>
      <c r="E465" s="211"/>
      <c r="F465" s="210"/>
    </row>
    <row r="466" spans="1:6" ht="29.25" customHeight="1" thickBot="1">
      <c r="A466" s="611"/>
      <c r="B466" s="612"/>
      <c r="C466" s="678" t="s">
        <v>155</v>
      </c>
      <c r="D466" s="613">
        <f>SUM(D467)</f>
        <v>0</v>
      </c>
      <c r="E466" s="427"/>
      <c r="F466" s="674"/>
    </row>
    <row r="467" spans="1:6" ht="29.25" customHeight="1" thickBot="1">
      <c r="A467" s="104"/>
      <c r="B467" s="193"/>
      <c r="C467" s="193"/>
      <c r="D467" s="244">
        <v>0</v>
      </c>
      <c r="E467" s="432"/>
      <c r="F467" s="245"/>
    </row>
    <row r="468" spans="1:6" s="256" customFormat="1" ht="29.25" customHeight="1" thickBot="1">
      <c r="A468" s="481" t="s">
        <v>59</v>
      </c>
      <c r="B468" s="482"/>
      <c r="C468" s="563"/>
      <c r="D468" s="200">
        <f>D356+D403+D459</f>
        <v>4850870000</v>
      </c>
      <c r="E468" s="203"/>
      <c r="F468" s="299"/>
    </row>
    <row r="469" spans="1:6" s="256" customFormat="1" ht="29.25" customHeight="1" thickBot="1">
      <c r="A469" s="481" t="s">
        <v>58</v>
      </c>
      <c r="B469" s="482"/>
      <c r="C469" s="563"/>
      <c r="D469" s="200">
        <f>SUM(D470:D477)</f>
        <v>35033372000</v>
      </c>
      <c r="E469" s="203"/>
      <c r="F469" s="299"/>
    </row>
    <row r="470" spans="1:6" s="197" customFormat="1" ht="29.25" customHeight="1">
      <c r="A470" s="250"/>
      <c r="B470" s="251"/>
      <c r="C470" s="251"/>
      <c r="D470" s="359">
        <v>25000000000</v>
      </c>
      <c r="E470" s="392" t="s">
        <v>737</v>
      </c>
      <c r="F470" s="249"/>
    </row>
    <row r="471" spans="1:6" s="197" customFormat="1" ht="29.25" customHeight="1">
      <c r="A471" s="96"/>
      <c r="B471" s="120"/>
      <c r="C471" s="120"/>
      <c r="D471" s="310">
        <v>3000000000</v>
      </c>
      <c r="E471" s="395" t="s">
        <v>738</v>
      </c>
      <c r="F471" s="224"/>
    </row>
    <row r="472" spans="1:6" s="197" customFormat="1" ht="29.25" customHeight="1">
      <c r="A472" s="96"/>
      <c r="B472" s="120"/>
      <c r="C472" s="120"/>
      <c r="D472" s="352">
        <v>900000000</v>
      </c>
      <c r="E472" s="393" t="s">
        <v>739</v>
      </c>
      <c r="F472" s="224"/>
    </row>
    <row r="473" spans="1:6" s="197" customFormat="1" ht="29.25" customHeight="1">
      <c r="A473" s="96"/>
      <c r="B473" s="120"/>
      <c r="C473" s="120"/>
      <c r="D473" s="310">
        <v>200000000</v>
      </c>
      <c r="E473" s="394" t="s">
        <v>740</v>
      </c>
      <c r="F473" s="224"/>
    </row>
    <row r="474" spans="1:6" s="197" customFormat="1" ht="29.25" customHeight="1">
      <c r="A474" s="96"/>
      <c r="B474" s="120"/>
      <c r="C474" s="120"/>
      <c r="D474" s="310">
        <v>1000000000</v>
      </c>
      <c r="E474" s="394" t="s">
        <v>741</v>
      </c>
      <c r="F474" s="224"/>
    </row>
    <row r="475" spans="1:6" s="197" customFormat="1" ht="29.25" customHeight="1">
      <c r="A475" s="96"/>
      <c r="B475" s="120"/>
      <c r="C475" s="120"/>
      <c r="D475" s="310">
        <v>3000000000</v>
      </c>
      <c r="E475" s="394" t="s">
        <v>742</v>
      </c>
      <c r="F475" s="224"/>
    </row>
    <row r="476" spans="1:6" s="197" customFormat="1" ht="29.25" customHeight="1">
      <c r="A476" s="96"/>
      <c r="B476" s="120"/>
      <c r="C476" s="120"/>
      <c r="D476" s="310">
        <v>694372000</v>
      </c>
      <c r="E476" s="394" t="s">
        <v>743</v>
      </c>
      <c r="F476" s="224"/>
    </row>
    <row r="477" spans="1:6" s="197" customFormat="1" ht="29.25" customHeight="1" thickBot="1">
      <c r="A477" s="96"/>
      <c r="B477" s="120"/>
      <c r="C477" s="120"/>
      <c r="D477" s="310">
        <v>1239000000</v>
      </c>
      <c r="E477" s="394" t="s">
        <v>736</v>
      </c>
      <c r="F477" s="224"/>
    </row>
    <row r="478" spans="1:6" s="256" customFormat="1" ht="29.25" customHeight="1" thickBot="1">
      <c r="A478" s="474" t="s">
        <v>60</v>
      </c>
      <c r="B478" s="475"/>
      <c r="C478" s="562"/>
      <c r="D478" s="204">
        <f>D355+D468+D469</f>
        <v>129952922000</v>
      </c>
      <c r="E478" s="205"/>
      <c r="F478" s="300"/>
    </row>
    <row r="483" ht="39" customHeight="1">
      <c r="D483" s="362">
        <f>'2012 수입의 부 목별'!D203-'2012 지출의 부 목별'!D478</f>
        <v>0</v>
      </c>
    </row>
  </sheetData>
  <sheetProtection/>
  <mergeCells count="36">
    <mergeCell ref="B435:C435"/>
    <mergeCell ref="A478:C478"/>
    <mergeCell ref="B460:C460"/>
    <mergeCell ref="B465:C465"/>
    <mergeCell ref="A468:C468"/>
    <mergeCell ref="A469:C469"/>
    <mergeCell ref="A355:C355"/>
    <mergeCell ref="A356:C356"/>
    <mergeCell ref="A459:C459"/>
    <mergeCell ref="B446:C446"/>
    <mergeCell ref="B357:C357"/>
    <mergeCell ref="B370:C370"/>
    <mergeCell ref="A403:C403"/>
    <mergeCell ref="B400:C400"/>
    <mergeCell ref="B404:C404"/>
    <mergeCell ref="B413:C413"/>
    <mergeCell ref="B92:C92"/>
    <mergeCell ref="B107:C107"/>
    <mergeCell ref="A112:C112"/>
    <mergeCell ref="B113:C113"/>
    <mergeCell ref="A347:C347"/>
    <mergeCell ref="B348:C348"/>
    <mergeCell ref="A7:C7"/>
    <mergeCell ref="B8:C8"/>
    <mergeCell ref="B13:C13"/>
    <mergeCell ref="B24:C24"/>
    <mergeCell ref="A65:C65"/>
    <mergeCell ref="B66:C66"/>
    <mergeCell ref="B39:C39"/>
    <mergeCell ref="B36:C36"/>
    <mergeCell ref="A1:F1"/>
    <mergeCell ref="A2:F2"/>
    <mergeCell ref="E5:E6"/>
    <mergeCell ref="F5:F6"/>
    <mergeCell ref="D5:D6"/>
    <mergeCell ref="A5:C5"/>
  </mergeCells>
  <printOptions horizontalCentered="1"/>
  <pageMargins left="0.5905511811023623" right="0.5905511811023623" top="0.5905511811023623" bottom="0.5905511811023623" header="0.1968503937007874" footer="0.1968503937007874"/>
  <pageSetup firstPageNumber="24" useFirstPageNumber="1" fitToHeight="0" fitToWidth="1" horizontalDpi="600" verticalDpi="600" orientation="landscape" paperSize="9" scale="55" r:id="rId1"/>
  <headerFooter alignWithMargins="0">
    <oddFooter>&amp;L&amp;13강원대학교산학협력단&amp;C&amp;13-&amp;P+-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85" zoomScalePageLayoutView="0" workbookViewId="0" topLeftCell="A1">
      <selection activeCell="L7" sqref="L7"/>
    </sheetView>
  </sheetViews>
  <sheetFormatPr defaultColWidth="8.88671875" defaultRowHeight="13.5"/>
  <cols>
    <col min="1" max="1" width="11.6640625" style="327" customWidth="1"/>
    <col min="2" max="2" width="46.3359375" style="327" customWidth="1"/>
    <col min="3" max="3" width="28.5546875" style="327" customWidth="1"/>
    <col min="4" max="4" width="28.99609375" style="327" customWidth="1"/>
    <col min="5" max="16384" width="8.88671875" style="327" customWidth="1"/>
  </cols>
  <sheetData>
    <row r="1" spans="1:4" ht="23.25" customHeight="1">
      <c r="A1" s="566" t="s">
        <v>312</v>
      </c>
      <c r="B1" s="566"/>
      <c r="C1" s="566"/>
      <c r="D1" s="566"/>
    </row>
    <row r="2" ht="27" customHeight="1"/>
    <row r="3" spans="1:4" ht="58.5" customHeight="1">
      <c r="A3" s="564" t="s">
        <v>313</v>
      </c>
      <c r="B3" s="564"/>
      <c r="C3" s="564"/>
      <c r="D3" s="564"/>
    </row>
    <row r="4" spans="1:8" ht="37.5" customHeight="1" thickBot="1">
      <c r="A4" s="565" t="s">
        <v>314</v>
      </c>
      <c r="B4" s="565"/>
      <c r="C4" s="565"/>
      <c r="D4" s="565"/>
      <c r="E4" s="328"/>
      <c r="F4" s="328"/>
      <c r="G4" s="328"/>
      <c r="H4" s="328"/>
    </row>
    <row r="5" spans="1:4" ht="37.5" customHeight="1" thickBot="1">
      <c r="A5" s="330" t="s">
        <v>315</v>
      </c>
      <c r="B5" s="331" t="s">
        <v>316</v>
      </c>
      <c r="C5" s="331" t="s">
        <v>317</v>
      </c>
      <c r="D5" s="332" t="s">
        <v>26</v>
      </c>
    </row>
    <row r="6" spans="1:4" ht="37.5" customHeight="1">
      <c r="A6" s="337"/>
      <c r="B6" s="333"/>
      <c r="C6" s="334"/>
      <c r="D6" s="338"/>
    </row>
    <row r="7" spans="1:4" ht="37.5" customHeight="1">
      <c r="A7" s="339"/>
      <c r="B7" s="335"/>
      <c r="C7" s="336"/>
      <c r="D7" s="340"/>
    </row>
    <row r="8" spans="1:4" ht="37.5" customHeight="1">
      <c r="A8" s="339"/>
      <c r="B8" s="335"/>
      <c r="C8" s="336"/>
      <c r="D8" s="340"/>
    </row>
    <row r="9" spans="1:4" ht="37.5" customHeight="1">
      <c r="A9" s="339"/>
      <c r="B9" s="335"/>
      <c r="C9" s="336"/>
      <c r="D9" s="340"/>
    </row>
    <row r="10" spans="1:4" ht="37.5" customHeight="1">
      <c r="A10" s="339"/>
      <c r="B10" s="335"/>
      <c r="C10" s="336"/>
      <c r="D10" s="340"/>
    </row>
    <row r="11" spans="1:4" ht="37.5" customHeight="1">
      <c r="A11" s="339"/>
      <c r="B11" s="335"/>
      <c r="C11" s="336"/>
      <c r="D11" s="340"/>
    </row>
    <row r="12" spans="1:4" ht="37.5" customHeight="1" thickBot="1">
      <c r="A12" s="339"/>
      <c r="B12" s="335"/>
      <c r="C12" s="336"/>
      <c r="D12" s="340"/>
    </row>
    <row r="13" spans="1:4" ht="56.25" customHeight="1" thickBot="1">
      <c r="A13" s="330" t="s">
        <v>318</v>
      </c>
      <c r="B13" s="331"/>
      <c r="C13" s="341">
        <f>SUM(C6:C12)</f>
        <v>0</v>
      </c>
      <c r="D13" s="332"/>
    </row>
    <row r="14" spans="1:8" ht="46.5">
      <c r="A14" s="329"/>
      <c r="B14" s="329"/>
      <c r="C14" s="329"/>
      <c r="D14" s="329"/>
      <c r="E14" s="329"/>
      <c r="F14" s="329"/>
      <c r="G14" s="329"/>
      <c r="H14" s="329"/>
    </row>
  </sheetData>
  <sheetProtection/>
  <mergeCells count="3">
    <mergeCell ref="A3:D3"/>
    <mergeCell ref="A4:D4"/>
    <mergeCell ref="A1:D1"/>
  </mergeCells>
  <printOptions/>
  <pageMargins left="0.5905511811023623" right="0.5905511811023623" top="0.5905511811023623" bottom="0.5905511811023623" header="0.1968503937007874" footer="0.1968503937007874"/>
  <pageSetup firstPageNumber="41" useFirstPageNumber="1" horizontalDpi="600" verticalDpi="600" orientation="landscape" paperSize="9" r:id="rId1"/>
  <headerFooter alignWithMargins="0">
    <oddFooter>&amp;L&amp;7강원대학교산학협력단&amp;C&amp;7-&amp;P+-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zoomScalePageLayoutView="0" workbookViewId="0" topLeftCell="A1">
      <selection activeCell="L7" sqref="L7"/>
    </sheetView>
  </sheetViews>
  <sheetFormatPr defaultColWidth="8.88671875" defaultRowHeight="13.5"/>
  <cols>
    <col min="1" max="1" width="7.77734375" style="323" customWidth="1"/>
    <col min="2" max="2" width="113.3359375" style="323" customWidth="1"/>
    <col min="3" max="16384" width="8.88671875" style="323" customWidth="1"/>
  </cols>
  <sheetData>
    <row r="1" spans="1:2" ht="33.75" customHeight="1">
      <c r="A1" s="442" t="s">
        <v>410</v>
      </c>
      <c r="B1" s="442"/>
    </row>
    <row r="2" ht="22.5" customHeight="1"/>
    <row r="3" spans="1:2" ht="30" customHeight="1">
      <c r="A3" s="324" t="s">
        <v>397</v>
      </c>
      <c r="B3" s="668" t="s">
        <v>789</v>
      </c>
    </row>
    <row r="4" spans="1:2" s="326" customFormat="1" ht="22.5" customHeight="1">
      <c r="A4" s="324"/>
      <c r="B4" s="324"/>
    </row>
    <row r="5" spans="1:2" s="326" customFormat="1" ht="67.5" customHeight="1">
      <c r="A5" s="388" t="s">
        <v>398</v>
      </c>
      <c r="B5" s="348" t="s">
        <v>408</v>
      </c>
    </row>
    <row r="6" spans="1:2" s="326" customFormat="1" ht="22.5" customHeight="1">
      <c r="A6" s="324"/>
      <c r="B6" s="324"/>
    </row>
    <row r="7" spans="1:2" s="326" customFormat="1" ht="67.5" customHeight="1">
      <c r="A7" s="388" t="s">
        <v>399</v>
      </c>
      <c r="B7" s="348" t="s">
        <v>396</v>
      </c>
    </row>
    <row r="8" spans="1:2" s="326" customFormat="1" ht="22.5" customHeight="1">
      <c r="A8" s="324"/>
      <c r="B8" s="324"/>
    </row>
    <row r="9" spans="1:2" s="326" customFormat="1" ht="30" customHeight="1">
      <c r="A9" s="324" t="s">
        <v>400</v>
      </c>
      <c r="B9" s="325" t="s">
        <v>401</v>
      </c>
    </row>
    <row r="10" spans="1:2" s="326" customFormat="1" ht="22.5" customHeight="1">
      <c r="A10" s="324"/>
      <c r="B10" s="324"/>
    </row>
    <row r="11" spans="1:2" s="326" customFormat="1" ht="30" customHeight="1">
      <c r="A11" s="324" t="s">
        <v>402</v>
      </c>
      <c r="B11" s="325" t="s">
        <v>403</v>
      </c>
    </row>
    <row r="12" spans="1:2" s="326" customFormat="1" ht="22.5" customHeight="1">
      <c r="A12" s="324"/>
      <c r="B12" s="324"/>
    </row>
    <row r="13" spans="1:2" s="326" customFormat="1" ht="30" customHeight="1">
      <c r="A13" s="324" t="s">
        <v>404</v>
      </c>
      <c r="B13" s="325" t="s">
        <v>405</v>
      </c>
    </row>
    <row r="14" spans="1:2" s="326" customFormat="1" ht="30" customHeight="1">
      <c r="A14" s="324"/>
      <c r="B14" s="325"/>
    </row>
    <row r="15" spans="1:2" s="326" customFormat="1" ht="18.75">
      <c r="A15" s="324"/>
      <c r="B15" s="324"/>
    </row>
    <row r="16" s="326" customFormat="1" ht="13.5"/>
    <row r="17" s="326" customFormat="1" ht="13.5"/>
    <row r="18" s="326" customFormat="1" ht="13.5"/>
    <row r="19" s="326" customFormat="1" ht="13.5"/>
    <row r="20" s="326" customFormat="1" ht="13.5"/>
    <row r="21" s="326" customFormat="1" ht="13.5"/>
    <row r="22" s="326" customFormat="1" ht="13.5"/>
    <row r="23" s="326" customFormat="1" ht="13.5"/>
    <row r="24" s="326" customFormat="1" ht="13.5"/>
    <row r="25" s="326" customFormat="1" ht="13.5"/>
    <row r="26" s="326" customFormat="1" ht="13.5"/>
    <row r="27" s="326" customFormat="1" ht="13.5"/>
    <row r="28" s="326" customFormat="1" ht="13.5"/>
    <row r="29" s="326" customFormat="1" ht="13.5"/>
    <row r="30" s="326" customFormat="1" ht="13.5"/>
    <row r="31" s="326" customFormat="1" ht="13.5"/>
  </sheetData>
  <sheetProtection/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="85" zoomScaleNormal="85" zoomScalePageLayoutView="0" workbookViewId="0" topLeftCell="A1">
      <selection activeCell="L7" sqref="L7"/>
    </sheetView>
  </sheetViews>
  <sheetFormatPr defaultColWidth="8.88671875" defaultRowHeight="13.5"/>
  <cols>
    <col min="1" max="16384" width="8.88671875" style="327" customWidth="1"/>
  </cols>
  <sheetData>
    <row r="1" spans="1:4" ht="18.75">
      <c r="A1" s="438"/>
      <c r="B1" s="438"/>
      <c r="C1" s="438"/>
      <c r="D1" s="438"/>
    </row>
    <row r="2" ht="30" customHeight="1"/>
    <row r="3" ht="30" customHeight="1"/>
    <row r="4" spans="1:16" ht="75" customHeight="1">
      <c r="A4" s="439" t="s">
        <v>406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</row>
    <row r="5" spans="1:16" ht="10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</row>
    <row r="6" spans="1:16" ht="60" customHeight="1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</row>
    <row r="7" spans="1:16" ht="105" customHeight="1">
      <c r="A7" s="349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</row>
    <row r="8" spans="1:16" ht="56.25" customHeight="1">
      <c r="A8" s="443" t="s">
        <v>311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</row>
    <row r="9" spans="1:16" ht="33.75" customHeight="1">
      <c r="A9" s="441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</row>
  </sheetData>
  <sheetProtection/>
  <mergeCells count="4">
    <mergeCell ref="A1:D1"/>
    <mergeCell ref="A4:P4"/>
    <mergeCell ref="A8:P8"/>
    <mergeCell ref="A9:P9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97"/>
  <sheetViews>
    <sheetView showGridLines="0" zoomScale="70" zoomScaleNormal="70" zoomScaleSheetLayoutView="70" zoomScalePageLayoutView="0" workbookViewId="0" topLeftCell="A79">
      <selection activeCell="L7" sqref="L7"/>
    </sheetView>
  </sheetViews>
  <sheetFormatPr defaultColWidth="8.88671875" defaultRowHeight="13.5"/>
  <cols>
    <col min="1" max="1" width="15.5546875" style="0" customWidth="1"/>
    <col min="2" max="2" width="18.88671875" style="0" customWidth="1"/>
    <col min="3" max="3" width="28.88671875" style="0" customWidth="1"/>
    <col min="4" max="5" width="29.99609375" style="0" customWidth="1"/>
    <col min="6" max="6" width="29.99609375" style="121" customWidth="1"/>
    <col min="7" max="7" width="23.3359375" style="0" customWidth="1"/>
  </cols>
  <sheetData>
    <row r="1" spans="1:7" ht="52.5" customHeight="1">
      <c r="A1" s="444" t="s">
        <v>630</v>
      </c>
      <c r="B1" s="444"/>
      <c r="C1" s="444"/>
      <c r="D1" s="444"/>
      <c r="E1" s="444"/>
      <c r="F1" s="444"/>
      <c r="G1" s="444"/>
    </row>
    <row r="2" spans="1:7" ht="22.5" customHeight="1">
      <c r="A2" s="445" t="s">
        <v>411</v>
      </c>
      <c r="B2" s="445"/>
      <c r="C2" s="445"/>
      <c r="D2" s="445"/>
      <c r="E2" s="445"/>
      <c r="F2" s="445"/>
      <c r="G2" s="445"/>
    </row>
    <row r="3" spans="1:7" ht="15" customHeight="1">
      <c r="A3" s="1"/>
      <c r="B3" s="1"/>
      <c r="C3" s="1"/>
      <c r="D3" s="1"/>
      <c r="E3" s="1"/>
      <c r="F3" s="1"/>
      <c r="G3" s="1"/>
    </row>
    <row r="4" spans="1:7" ht="22.5" customHeight="1" thickBot="1">
      <c r="A4" s="2" t="s">
        <v>7</v>
      </c>
      <c r="B4" s="2"/>
      <c r="C4" s="2"/>
      <c r="D4" s="2"/>
      <c r="E4" s="2"/>
      <c r="F4" s="126"/>
      <c r="G4" s="3" t="s">
        <v>8</v>
      </c>
    </row>
    <row r="5" spans="1:7" ht="30" customHeight="1">
      <c r="A5" s="446" t="s">
        <v>9</v>
      </c>
      <c r="B5" s="447"/>
      <c r="C5" s="447"/>
      <c r="D5" s="452" t="s">
        <v>412</v>
      </c>
      <c r="E5" s="450" t="s">
        <v>407</v>
      </c>
      <c r="F5" s="452" t="s">
        <v>25</v>
      </c>
      <c r="G5" s="448" t="s">
        <v>269</v>
      </c>
    </row>
    <row r="6" spans="1:7" ht="30" customHeight="1" thickBot="1">
      <c r="A6" s="257" t="s">
        <v>27</v>
      </c>
      <c r="B6" s="258" t="s">
        <v>10</v>
      </c>
      <c r="C6" s="258" t="s">
        <v>28</v>
      </c>
      <c r="D6" s="453"/>
      <c r="E6" s="451"/>
      <c r="F6" s="453"/>
      <c r="G6" s="449"/>
    </row>
    <row r="7" spans="1:7" s="256" customFormat="1" ht="30" customHeight="1">
      <c r="A7" s="454" t="s">
        <v>11</v>
      </c>
      <c r="B7" s="455"/>
      <c r="C7" s="455"/>
      <c r="D7" s="252">
        <f>D8+D10+D12+D14+D17</f>
        <v>6300000</v>
      </c>
      <c r="E7" s="253">
        <f>E8+E10+E12+E14+E17</f>
        <v>6212000</v>
      </c>
      <c r="F7" s="254">
        <f aca="true" t="shared" si="0" ref="F7:F97">D7-E7</f>
        <v>88000</v>
      </c>
      <c r="G7" s="255"/>
    </row>
    <row r="8" spans="1:7" ht="30" customHeight="1">
      <c r="A8" s="4"/>
      <c r="B8" s="459" t="s">
        <v>12</v>
      </c>
      <c r="C8" s="460"/>
      <c r="D8" s="52">
        <f>D9</f>
        <v>4600000</v>
      </c>
      <c r="E8" s="60">
        <f>SUM(E9)</f>
        <v>4800000</v>
      </c>
      <c r="F8" s="127">
        <f t="shared" si="0"/>
        <v>-200000</v>
      </c>
      <c r="G8" s="5"/>
    </row>
    <row r="9" spans="1:7" ht="30" customHeight="1">
      <c r="A9" s="10"/>
      <c r="B9" s="84"/>
      <c r="C9" s="38" t="s">
        <v>6</v>
      </c>
      <c r="D9" s="53">
        <f>1/1000*'2012 수입의 부 목별'!D9</f>
        <v>4600000</v>
      </c>
      <c r="E9" s="352">
        <v>4800000</v>
      </c>
      <c r="F9" s="127">
        <f t="shared" si="0"/>
        <v>-200000</v>
      </c>
      <c r="G9" s="7"/>
    </row>
    <row r="10" spans="1:7" ht="30" customHeight="1">
      <c r="A10" s="6"/>
      <c r="B10" s="461" t="s">
        <v>65</v>
      </c>
      <c r="C10" s="462"/>
      <c r="D10" s="53">
        <f>D11</f>
        <v>0</v>
      </c>
      <c r="E10" s="61">
        <f>E11</f>
        <v>62000</v>
      </c>
      <c r="F10" s="127">
        <f t="shared" si="0"/>
        <v>-62000</v>
      </c>
      <c r="G10" s="7"/>
    </row>
    <row r="11" spans="1:7" ht="30" customHeight="1">
      <c r="A11" s="10"/>
      <c r="B11" s="84"/>
      <c r="C11" s="41" t="s">
        <v>65</v>
      </c>
      <c r="D11" s="53">
        <f>1/1000*'2012 수입의 부 목별'!D12</f>
        <v>0</v>
      </c>
      <c r="E11" s="61">
        <v>62000</v>
      </c>
      <c r="F11" s="127">
        <f t="shared" si="0"/>
        <v>-62000</v>
      </c>
      <c r="G11" s="7"/>
    </row>
    <row r="12" spans="1:7" ht="30" customHeight="1">
      <c r="A12" s="6"/>
      <c r="B12" s="459" t="s">
        <v>73</v>
      </c>
      <c r="C12" s="460"/>
      <c r="D12" s="52">
        <f>D13</f>
        <v>1700000</v>
      </c>
      <c r="E12" s="60">
        <f>SUM(E13)</f>
        <v>1350000</v>
      </c>
      <c r="F12" s="127">
        <f t="shared" si="0"/>
        <v>350000</v>
      </c>
      <c r="G12" s="5"/>
    </row>
    <row r="13" spans="1:7" ht="30" customHeight="1">
      <c r="A13" s="10"/>
      <c r="B13" s="85"/>
      <c r="C13" s="41" t="s">
        <v>74</v>
      </c>
      <c r="D13" s="53">
        <f>1/1000*'2012 수입의 부 목별'!D15</f>
        <v>1700000</v>
      </c>
      <c r="E13" s="352">
        <v>1350000</v>
      </c>
      <c r="F13" s="60">
        <f t="shared" si="0"/>
        <v>350000</v>
      </c>
      <c r="G13" s="69"/>
    </row>
    <row r="14" spans="1:7" ht="30" customHeight="1">
      <c r="A14" s="10"/>
      <c r="B14" s="461" t="s">
        <v>66</v>
      </c>
      <c r="C14" s="462"/>
      <c r="D14" s="53">
        <f>D15+D16</f>
        <v>0</v>
      </c>
      <c r="E14" s="61">
        <f>E15+E16</f>
        <v>0</v>
      </c>
      <c r="F14" s="127">
        <f t="shared" si="0"/>
        <v>0</v>
      </c>
      <c r="G14" s="7"/>
    </row>
    <row r="15" spans="1:7" ht="30" customHeight="1">
      <c r="A15" s="10"/>
      <c r="B15" s="84"/>
      <c r="C15" s="41" t="s">
        <v>66</v>
      </c>
      <c r="D15" s="53">
        <f>1/1000*'2012 수입의 부 목별'!D18</f>
        <v>0</v>
      </c>
      <c r="E15" s="61">
        <v>0</v>
      </c>
      <c r="F15" s="127">
        <f t="shared" si="0"/>
        <v>0</v>
      </c>
      <c r="G15" s="7"/>
    </row>
    <row r="16" spans="1:7" ht="30" customHeight="1">
      <c r="A16" s="10"/>
      <c r="B16" s="345"/>
      <c r="C16" s="41" t="s">
        <v>320</v>
      </c>
      <c r="D16" s="53">
        <f>1/1000*'2012 수입의 부 목별'!D20</f>
        <v>0</v>
      </c>
      <c r="E16" s="61">
        <v>0</v>
      </c>
      <c r="F16" s="127">
        <f t="shared" si="0"/>
        <v>0</v>
      </c>
      <c r="G16" s="7"/>
    </row>
    <row r="17" spans="1:7" ht="30" customHeight="1">
      <c r="A17" s="10"/>
      <c r="B17" s="461" t="s">
        <v>67</v>
      </c>
      <c r="C17" s="462"/>
      <c r="D17" s="53">
        <f>D18</f>
        <v>0</v>
      </c>
      <c r="E17" s="61">
        <f>E18</f>
        <v>0</v>
      </c>
      <c r="F17" s="127">
        <f t="shared" si="0"/>
        <v>0</v>
      </c>
      <c r="G17" s="7"/>
    </row>
    <row r="18" spans="1:7" ht="30" customHeight="1" thickBot="1">
      <c r="A18" s="70"/>
      <c r="B18" s="86"/>
      <c r="C18" s="71" t="s">
        <v>67</v>
      </c>
      <c r="D18" s="72">
        <f>1/1000*'2012 수입의 부 목별'!D23</f>
        <v>0</v>
      </c>
      <c r="E18" s="73">
        <v>0</v>
      </c>
      <c r="F18" s="128">
        <f t="shared" si="0"/>
        <v>0</v>
      </c>
      <c r="G18" s="74"/>
    </row>
    <row r="19" spans="1:7" s="256" customFormat="1" ht="30" customHeight="1">
      <c r="A19" s="456" t="s">
        <v>321</v>
      </c>
      <c r="B19" s="457"/>
      <c r="C19" s="458"/>
      <c r="D19" s="252">
        <f>D20+D24</f>
        <v>86920422</v>
      </c>
      <c r="E19" s="253">
        <f>E20+E24</f>
        <v>86680357</v>
      </c>
      <c r="F19" s="254">
        <f t="shared" si="0"/>
        <v>240065</v>
      </c>
      <c r="G19" s="255"/>
    </row>
    <row r="20" spans="1:7" ht="30" customHeight="1">
      <c r="A20" s="8"/>
      <c r="B20" s="459" t="s">
        <v>322</v>
      </c>
      <c r="C20" s="460"/>
      <c r="D20" s="52">
        <f>D21+D22+D23</f>
        <v>84056967</v>
      </c>
      <c r="E20" s="52">
        <f>E21+E22+E23</f>
        <v>83685133</v>
      </c>
      <c r="F20" s="127">
        <f t="shared" si="0"/>
        <v>371834</v>
      </c>
      <c r="G20" s="7"/>
    </row>
    <row r="21" spans="1:7" ht="30" customHeight="1">
      <c r="A21" s="87"/>
      <c r="B21" s="89"/>
      <c r="C21" s="39" t="s">
        <v>323</v>
      </c>
      <c r="D21" s="54">
        <f>1/1000*'2012 수입의 부 목별'!D27</f>
        <v>25168167</v>
      </c>
      <c r="E21" s="310">
        <v>24776333</v>
      </c>
      <c r="F21" s="127">
        <f t="shared" si="0"/>
        <v>391834</v>
      </c>
      <c r="G21" s="7"/>
    </row>
    <row r="22" spans="1:7" ht="30" customHeight="1">
      <c r="A22" s="87"/>
      <c r="B22" s="89"/>
      <c r="C22" s="13" t="s">
        <v>324</v>
      </c>
      <c r="D22" s="55">
        <f>1/1000*'2012 수입의 부 목별'!D32</f>
        <v>53210000</v>
      </c>
      <c r="E22" s="353">
        <v>52830000</v>
      </c>
      <c r="F22" s="127">
        <f t="shared" si="0"/>
        <v>380000</v>
      </c>
      <c r="G22" s="7"/>
    </row>
    <row r="23" spans="1:7" ht="30" customHeight="1">
      <c r="A23" s="87"/>
      <c r="B23" s="240"/>
      <c r="C23" s="39" t="s">
        <v>325</v>
      </c>
      <c r="D23" s="310">
        <f>1/1000*'2012 수입의 부 목별'!D41</f>
        <v>5678800</v>
      </c>
      <c r="E23" s="310">
        <v>6078800</v>
      </c>
      <c r="F23" s="127">
        <f t="shared" si="0"/>
        <v>-400000</v>
      </c>
      <c r="G23" s="7"/>
    </row>
    <row r="24" spans="1:7" ht="30" customHeight="1">
      <c r="A24" s="9"/>
      <c r="B24" s="459" t="s">
        <v>326</v>
      </c>
      <c r="C24" s="460"/>
      <c r="D24" s="52">
        <f>D25+D26+D27+D28</f>
        <v>2863455</v>
      </c>
      <c r="E24" s="57">
        <f>E25+E26+E27+E28</f>
        <v>2995224</v>
      </c>
      <c r="F24" s="127">
        <f t="shared" si="0"/>
        <v>-131769</v>
      </c>
      <c r="G24" s="7"/>
    </row>
    <row r="25" spans="1:7" ht="30" customHeight="1" thickBot="1">
      <c r="A25" s="88"/>
      <c r="B25" s="242"/>
      <c r="C25" s="75" t="s">
        <v>327</v>
      </c>
      <c r="D25" s="81">
        <f>1/1000*'2012 수입의 부 목별'!D46</f>
        <v>0</v>
      </c>
      <c r="E25" s="366">
        <v>0</v>
      </c>
      <c r="F25" s="128">
        <f t="shared" si="0"/>
        <v>0</v>
      </c>
      <c r="G25" s="74"/>
    </row>
    <row r="26" spans="1:7" ht="30" customHeight="1">
      <c r="A26" s="87"/>
      <c r="B26" s="240"/>
      <c r="C26" s="77" t="s">
        <v>328</v>
      </c>
      <c r="D26" s="57">
        <f>1/1000*'2012 수입의 부 목별'!D48</f>
        <v>2359500</v>
      </c>
      <c r="E26" s="63">
        <v>2283000</v>
      </c>
      <c r="F26" s="127">
        <f t="shared" si="0"/>
        <v>76500</v>
      </c>
      <c r="G26" s="7"/>
    </row>
    <row r="27" spans="1:7" ht="30" customHeight="1">
      <c r="A27" s="87"/>
      <c r="B27" s="240"/>
      <c r="C27" s="39" t="s">
        <v>329</v>
      </c>
      <c r="D27" s="52">
        <f>1/1000*'2012 수입의 부 목별'!D62</f>
        <v>443955</v>
      </c>
      <c r="E27" s="310">
        <v>657800</v>
      </c>
      <c r="F27" s="127">
        <f t="shared" si="0"/>
        <v>-213845</v>
      </c>
      <c r="G27" s="7"/>
    </row>
    <row r="28" spans="1:7" ht="30" customHeight="1" thickBot="1">
      <c r="A28" s="88"/>
      <c r="B28" s="90"/>
      <c r="C28" s="76" t="s">
        <v>326</v>
      </c>
      <c r="D28" s="346">
        <f>1/1000*'2012 수입의 부 목별'!D65</f>
        <v>60000</v>
      </c>
      <c r="E28" s="347">
        <v>54424</v>
      </c>
      <c r="F28" s="128">
        <f t="shared" si="0"/>
        <v>5576</v>
      </c>
      <c r="G28" s="74"/>
    </row>
    <row r="29" spans="1:7" s="256" customFormat="1" ht="30" customHeight="1">
      <c r="A29" s="456" t="s">
        <v>29</v>
      </c>
      <c r="B29" s="457"/>
      <c r="C29" s="458"/>
      <c r="D29" s="252">
        <f>D30+D36</f>
        <v>0</v>
      </c>
      <c r="E29" s="253">
        <f>E30+E36</f>
        <v>0</v>
      </c>
      <c r="F29" s="254">
        <f t="shared" si="0"/>
        <v>0</v>
      </c>
      <c r="G29" s="255"/>
    </row>
    <row r="30" spans="1:7" ht="30" customHeight="1">
      <c r="A30" s="4"/>
      <c r="B30" s="459" t="s">
        <v>13</v>
      </c>
      <c r="C30" s="460"/>
      <c r="D30" s="52">
        <f>D31+D32+D33+D34+D35</f>
        <v>0</v>
      </c>
      <c r="E30" s="52">
        <f>E31+E32+E33+E34+E35</f>
        <v>0</v>
      </c>
      <c r="F30" s="127">
        <f t="shared" si="0"/>
        <v>0</v>
      </c>
      <c r="G30" s="7"/>
    </row>
    <row r="31" spans="1:7" ht="30" customHeight="1">
      <c r="A31" s="10"/>
      <c r="B31" s="89"/>
      <c r="C31" s="39" t="s">
        <v>68</v>
      </c>
      <c r="D31" s="58">
        <f>1/1000*'2012 수입의 부 목별'!D69</f>
        <v>0</v>
      </c>
      <c r="E31" s="63">
        <v>0</v>
      </c>
      <c r="F31" s="127">
        <f t="shared" si="0"/>
        <v>0</v>
      </c>
      <c r="G31" s="7"/>
    </row>
    <row r="32" spans="1:7" ht="30" customHeight="1">
      <c r="A32" s="10"/>
      <c r="B32" s="89"/>
      <c r="C32" s="40" t="s">
        <v>14</v>
      </c>
      <c r="D32" s="56">
        <f>1/1000*'2012 수입의 부 목별'!D71</f>
        <v>0</v>
      </c>
      <c r="E32" s="355">
        <v>0</v>
      </c>
      <c r="F32" s="127">
        <f t="shared" si="0"/>
        <v>0</v>
      </c>
      <c r="G32" s="7"/>
    </row>
    <row r="33" spans="1:7" ht="30" customHeight="1">
      <c r="A33" s="10"/>
      <c r="B33" s="89"/>
      <c r="C33" s="40" t="s">
        <v>69</v>
      </c>
      <c r="D33" s="56">
        <f>1/1000*'2012 수입의 부 목별'!D73</f>
        <v>0</v>
      </c>
      <c r="E33" s="64">
        <v>0</v>
      </c>
      <c r="F33" s="127">
        <f t="shared" si="0"/>
        <v>0</v>
      </c>
      <c r="G33" s="7"/>
    </row>
    <row r="34" spans="1:7" ht="30" customHeight="1">
      <c r="A34" s="10"/>
      <c r="B34" s="89"/>
      <c r="C34" s="40" t="s">
        <v>337</v>
      </c>
      <c r="D34" s="56">
        <f>1/1000*'2012 수입의 부 목별'!D75</f>
        <v>0</v>
      </c>
      <c r="E34" s="64">
        <v>0</v>
      </c>
      <c r="F34" s="127">
        <f t="shared" si="0"/>
        <v>0</v>
      </c>
      <c r="G34" s="7"/>
    </row>
    <row r="35" spans="1:7" ht="30" customHeight="1">
      <c r="A35" s="10"/>
      <c r="B35" s="89"/>
      <c r="C35" s="41" t="s">
        <v>15</v>
      </c>
      <c r="D35" s="54">
        <f>1/1000*'2012 수입의 부 목별'!D77</f>
        <v>0</v>
      </c>
      <c r="E35" s="310">
        <v>0</v>
      </c>
      <c r="F35" s="127">
        <f t="shared" si="0"/>
        <v>0</v>
      </c>
      <c r="G35" s="7"/>
    </row>
    <row r="36" spans="1:7" ht="30" customHeight="1">
      <c r="A36" s="6"/>
      <c r="B36" s="459" t="s">
        <v>16</v>
      </c>
      <c r="C36" s="460"/>
      <c r="D36" s="52">
        <f>D38</f>
        <v>0</v>
      </c>
      <c r="E36" s="60">
        <f>E38</f>
        <v>0</v>
      </c>
      <c r="F36" s="127">
        <f t="shared" si="0"/>
        <v>0</v>
      </c>
      <c r="G36" s="7"/>
    </row>
    <row r="37" spans="1:7" ht="30" customHeight="1">
      <c r="A37" s="10"/>
      <c r="B37" s="89"/>
      <c r="C37" s="39" t="s">
        <v>70</v>
      </c>
      <c r="D37" s="66">
        <f>1/1000*'2012 수입의 부 목별'!D80</f>
        <v>0</v>
      </c>
      <c r="E37" s="67">
        <v>0</v>
      </c>
      <c r="F37" s="127">
        <f t="shared" si="0"/>
        <v>0</v>
      </c>
      <c r="G37" s="7"/>
    </row>
    <row r="38" spans="1:7" ht="30" customHeight="1" thickBot="1">
      <c r="A38" s="70"/>
      <c r="B38" s="83"/>
      <c r="C38" s="75" t="s">
        <v>17</v>
      </c>
      <c r="D38" s="72">
        <f>1/1000*'2012 수입의 부 목별'!D82</f>
        <v>0</v>
      </c>
      <c r="E38" s="354">
        <v>0</v>
      </c>
      <c r="F38" s="128">
        <f t="shared" si="0"/>
        <v>0</v>
      </c>
      <c r="G38" s="74"/>
    </row>
    <row r="39" spans="1:7" s="256" customFormat="1" ht="30" customHeight="1">
      <c r="A39" s="471" t="s">
        <v>268</v>
      </c>
      <c r="B39" s="472"/>
      <c r="C39" s="473"/>
      <c r="D39" s="252">
        <f>SUM(D40)</f>
        <v>900000</v>
      </c>
      <c r="E39" s="253">
        <f>SUM(E40)</f>
        <v>740000</v>
      </c>
      <c r="F39" s="254">
        <f t="shared" si="0"/>
        <v>160000</v>
      </c>
      <c r="G39" s="255"/>
    </row>
    <row r="40" spans="1:7" ht="30" customHeight="1">
      <c r="A40" s="10"/>
      <c r="B40" s="11" t="s">
        <v>18</v>
      </c>
      <c r="C40" s="42"/>
      <c r="D40" s="57">
        <f>D41+D42+D43+D44</f>
        <v>900000</v>
      </c>
      <c r="E40" s="57">
        <f>E41+E42+E43+E44</f>
        <v>740000</v>
      </c>
      <c r="F40" s="127">
        <f t="shared" si="0"/>
        <v>160000</v>
      </c>
      <c r="G40" s="7"/>
    </row>
    <row r="41" spans="1:7" ht="30" customHeight="1">
      <c r="A41" s="10"/>
      <c r="B41" s="65"/>
      <c r="C41" s="13" t="s">
        <v>19</v>
      </c>
      <c r="D41" s="55">
        <f>1/1000*'2012 수입의 부 목별'!D86</f>
        <v>900000</v>
      </c>
      <c r="E41" s="353">
        <v>740000</v>
      </c>
      <c r="F41" s="127">
        <f t="shared" si="0"/>
        <v>160000</v>
      </c>
      <c r="G41" s="7"/>
    </row>
    <row r="42" spans="1:7" ht="30" customHeight="1">
      <c r="A42" s="10"/>
      <c r="B42" s="89"/>
      <c r="C42" s="39" t="s">
        <v>71</v>
      </c>
      <c r="D42" s="68">
        <f>1/1000*'2012 수입의 부 목별'!D91</f>
        <v>0</v>
      </c>
      <c r="E42" s="62">
        <v>0</v>
      </c>
      <c r="F42" s="127">
        <f t="shared" si="0"/>
        <v>0</v>
      </c>
      <c r="G42" s="7"/>
    </row>
    <row r="43" spans="1:7" ht="30" customHeight="1">
      <c r="A43" s="10"/>
      <c r="B43" s="89"/>
      <c r="C43" s="12" t="s">
        <v>72</v>
      </c>
      <c r="D43" s="53">
        <f>1/1000*'2012 수입의 부 목별'!D93</f>
        <v>0</v>
      </c>
      <c r="E43" s="61">
        <v>0</v>
      </c>
      <c r="F43" s="127">
        <f t="shared" si="0"/>
        <v>0</v>
      </c>
      <c r="G43" s="7"/>
    </row>
    <row r="44" spans="1:7" ht="30" customHeight="1" thickBot="1">
      <c r="A44" s="70"/>
      <c r="B44" s="83"/>
      <c r="C44" s="75" t="s">
        <v>20</v>
      </c>
      <c r="D44" s="72">
        <f>1/1000*'2012 수입의 부 목별'!D95</f>
        <v>0</v>
      </c>
      <c r="E44" s="354">
        <v>0</v>
      </c>
      <c r="F44" s="128">
        <f t="shared" si="0"/>
        <v>0</v>
      </c>
      <c r="G44" s="74"/>
    </row>
    <row r="45" spans="1:7" s="256" customFormat="1" ht="30" customHeight="1" thickBot="1">
      <c r="A45" s="467" t="s">
        <v>270</v>
      </c>
      <c r="B45" s="468"/>
      <c r="C45" s="469"/>
      <c r="D45" s="259">
        <f>D39+D29+D19+D7</f>
        <v>94120422</v>
      </c>
      <c r="E45" s="260">
        <f>E7+E19+E29+E39</f>
        <v>93632357</v>
      </c>
      <c r="F45" s="261">
        <f t="shared" si="0"/>
        <v>488065</v>
      </c>
      <c r="G45" s="262"/>
    </row>
    <row r="46" spans="1:7" s="256" customFormat="1" ht="30" customHeight="1">
      <c r="A46" s="456" t="s">
        <v>351</v>
      </c>
      <c r="B46" s="457"/>
      <c r="C46" s="458"/>
      <c r="D46" s="252">
        <f>D47+D57</f>
        <v>732500</v>
      </c>
      <c r="E46" s="252">
        <f>E47+E57</f>
        <v>544651</v>
      </c>
      <c r="F46" s="254">
        <f t="shared" si="0"/>
        <v>187849</v>
      </c>
      <c r="G46" s="255"/>
    </row>
    <row r="47" spans="1:7" ht="30" customHeight="1">
      <c r="A47" s="14"/>
      <c r="B47" s="459" t="s">
        <v>353</v>
      </c>
      <c r="C47" s="460"/>
      <c r="D47" s="52">
        <f>SUM(D48:D56)</f>
        <v>84500</v>
      </c>
      <c r="E47" s="52">
        <f>E48+E49+E50+E51+E52+E53+E54+E55+E56</f>
        <v>62651</v>
      </c>
      <c r="F47" s="127">
        <f t="shared" si="0"/>
        <v>21849</v>
      </c>
      <c r="G47" s="7"/>
    </row>
    <row r="48" spans="1:7" ht="30" customHeight="1" thickBot="1">
      <c r="A48" s="82"/>
      <c r="B48" s="92"/>
      <c r="C48" s="75" t="s">
        <v>343</v>
      </c>
      <c r="D48" s="79">
        <f>1/1000*'2012 수입의 부 목별'!D100</f>
        <v>0</v>
      </c>
      <c r="E48" s="81">
        <v>0</v>
      </c>
      <c r="F48" s="128">
        <f t="shared" si="0"/>
        <v>0</v>
      </c>
      <c r="G48" s="74"/>
    </row>
    <row r="49" spans="1:7" ht="30" customHeight="1">
      <c r="A49" s="91"/>
      <c r="B49" s="89"/>
      <c r="C49" s="77" t="s">
        <v>75</v>
      </c>
      <c r="D49" s="58">
        <f>1/1000*'2012 수입의 부 목별'!D102</f>
        <v>0</v>
      </c>
      <c r="E49" s="57">
        <v>0</v>
      </c>
      <c r="F49" s="127">
        <f t="shared" si="0"/>
        <v>0</v>
      </c>
      <c r="G49" s="7"/>
    </row>
    <row r="50" spans="1:7" ht="30" customHeight="1">
      <c r="A50" s="91"/>
      <c r="B50" s="89"/>
      <c r="C50" s="39" t="s">
        <v>76</v>
      </c>
      <c r="D50" s="59">
        <f>1/1000*'2012 수입의 부 목별'!D104</f>
        <v>0</v>
      </c>
      <c r="E50" s="52">
        <v>0</v>
      </c>
      <c r="F50" s="127">
        <f t="shared" si="0"/>
        <v>0</v>
      </c>
      <c r="G50" s="7"/>
    </row>
    <row r="51" spans="1:7" ht="30" customHeight="1">
      <c r="A51" s="91"/>
      <c r="B51" s="89"/>
      <c r="C51" s="39" t="s">
        <v>77</v>
      </c>
      <c r="D51" s="59">
        <f>1/1000*'2012 수입의 부 목별'!D106</f>
        <v>0</v>
      </c>
      <c r="E51" s="52">
        <v>0</v>
      </c>
      <c r="F51" s="127">
        <f t="shared" si="0"/>
        <v>0</v>
      </c>
      <c r="G51" s="7"/>
    </row>
    <row r="52" spans="1:7" ht="30" customHeight="1">
      <c r="A52" s="91"/>
      <c r="B52" s="89"/>
      <c r="C52" s="39" t="s">
        <v>78</v>
      </c>
      <c r="D52" s="59">
        <f>1/1000*'2012 수입의 부 목별'!D108</f>
        <v>0</v>
      </c>
      <c r="E52" s="52">
        <v>0</v>
      </c>
      <c r="F52" s="127">
        <f t="shared" si="0"/>
        <v>0</v>
      </c>
      <c r="G52" s="7"/>
    </row>
    <row r="53" spans="1:7" ht="30" customHeight="1">
      <c r="A53" s="91"/>
      <c r="B53" s="89"/>
      <c r="C53" s="39" t="s">
        <v>79</v>
      </c>
      <c r="D53" s="59">
        <f>1/1000*'2012 수입의 부 목별'!D110</f>
        <v>0</v>
      </c>
      <c r="E53" s="52">
        <v>0</v>
      </c>
      <c r="F53" s="127">
        <f t="shared" si="0"/>
        <v>0</v>
      </c>
      <c r="G53" s="7"/>
    </row>
    <row r="54" spans="1:7" ht="30" customHeight="1">
      <c r="A54" s="91"/>
      <c r="B54" s="89"/>
      <c r="C54" s="39" t="s">
        <v>80</v>
      </c>
      <c r="D54" s="59">
        <f>1/1000*'2012 수입의 부 목별'!D112</f>
        <v>84500</v>
      </c>
      <c r="E54" s="52">
        <v>62651</v>
      </c>
      <c r="F54" s="127">
        <f t="shared" si="0"/>
        <v>21849</v>
      </c>
      <c r="G54" s="7"/>
    </row>
    <row r="55" spans="1:7" ht="30" customHeight="1">
      <c r="A55" s="91"/>
      <c r="B55" s="89"/>
      <c r="C55" s="39" t="s">
        <v>81</v>
      </c>
      <c r="D55" s="59">
        <f>1/1000*'2012 수입의 부 목별'!D114</f>
        <v>0</v>
      </c>
      <c r="E55" s="52">
        <v>0</v>
      </c>
      <c r="F55" s="127">
        <f t="shared" si="0"/>
        <v>0</v>
      </c>
      <c r="G55" s="7"/>
    </row>
    <row r="56" spans="1:7" ht="30" customHeight="1">
      <c r="A56" s="91"/>
      <c r="B56" s="89"/>
      <c r="C56" s="12" t="s">
        <v>82</v>
      </c>
      <c r="D56" s="59">
        <f>1/1000*'2012 수입의 부 목별'!D116</f>
        <v>0</v>
      </c>
      <c r="E56" s="52">
        <v>0</v>
      </c>
      <c r="F56" s="127">
        <f t="shared" si="0"/>
        <v>0</v>
      </c>
      <c r="G56" s="7"/>
    </row>
    <row r="57" spans="1:7" ht="30" customHeight="1">
      <c r="A57" s="15"/>
      <c r="B57" s="463" t="s">
        <v>354</v>
      </c>
      <c r="C57" s="463"/>
      <c r="D57" s="59">
        <f>SUM(D58:D63)</f>
        <v>648000</v>
      </c>
      <c r="E57" s="52">
        <f>E58+E59+E60+E61+E62+E63</f>
        <v>482000</v>
      </c>
      <c r="F57" s="127">
        <f t="shared" si="0"/>
        <v>166000</v>
      </c>
      <c r="G57" s="7"/>
    </row>
    <row r="58" spans="1:7" ht="30" customHeight="1">
      <c r="A58" s="91"/>
      <c r="B58" s="65"/>
      <c r="C58" s="39" t="s">
        <v>83</v>
      </c>
      <c r="D58" s="59">
        <f>1/1000*'2012 수입의 부 목별'!D119</f>
        <v>0</v>
      </c>
      <c r="E58" s="52">
        <v>0</v>
      </c>
      <c r="F58" s="127">
        <f t="shared" si="0"/>
        <v>0</v>
      </c>
      <c r="G58" s="7"/>
    </row>
    <row r="59" spans="1:7" ht="30" customHeight="1">
      <c r="A59" s="91"/>
      <c r="B59" s="89"/>
      <c r="C59" s="39" t="s">
        <v>84</v>
      </c>
      <c r="D59" s="59">
        <f>1/1000*'2012 수입의 부 목별'!D121</f>
        <v>648000</v>
      </c>
      <c r="E59" s="52">
        <v>482000</v>
      </c>
      <c r="F59" s="127">
        <f t="shared" si="0"/>
        <v>166000</v>
      </c>
      <c r="G59" s="7"/>
    </row>
    <row r="60" spans="1:7" ht="30" customHeight="1">
      <c r="A60" s="91"/>
      <c r="B60" s="89"/>
      <c r="C60" s="39" t="s">
        <v>85</v>
      </c>
      <c r="D60" s="59">
        <f>1/1000*'2012 수입의 부 목별'!D131</f>
        <v>0</v>
      </c>
      <c r="E60" s="52">
        <v>0</v>
      </c>
      <c r="F60" s="127">
        <f t="shared" si="0"/>
        <v>0</v>
      </c>
      <c r="G60" s="7"/>
    </row>
    <row r="61" spans="1:7" ht="30" customHeight="1">
      <c r="A61" s="91"/>
      <c r="B61" s="89"/>
      <c r="C61" s="39" t="s">
        <v>86</v>
      </c>
      <c r="D61" s="59">
        <f>1/1000*'2012 수입의 부 목별'!D133</f>
        <v>0</v>
      </c>
      <c r="E61" s="52">
        <v>0</v>
      </c>
      <c r="F61" s="127">
        <f t="shared" si="0"/>
        <v>0</v>
      </c>
      <c r="G61" s="7"/>
    </row>
    <row r="62" spans="1:7" ht="30" customHeight="1">
      <c r="A62" s="91"/>
      <c r="B62" s="89"/>
      <c r="C62" s="39" t="s">
        <v>87</v>
      </c>
      <c r="D62" s="59">
        <f>1/1000*'2012 수입의 부 목별'!D135</f>
        <v>0</v>
      </c>
      <c r="E62" s="52">
        <v>0</v>
      </c>
      <c r="F62" s="127">
        <f t="shared" si="0"/>
        <v>0</v>
      </c>
      <c r="G62" s="7"/>
    </row>
    <row r="63" spans="1:7" ht="30" customHeight="1" thickBot="1">
      <c r="A63" s="91"/>
      <c r="B63" s="89"/>
      <c r="C63" s="12" t="s">
        <v>344</v>
      </c>
      <c r="D63" s="66">
        <f>1/1000*'2012 수입의 부 목별'!D137</f>
        <v>0</v>
      </c>
      <c r="E63" s="80">
        <v>0</v>
      </c>
      <c r="F63" s="129">
        <f t="shared" si="0"/>
        <v>0</v>
      </c>
      <c r="G63" s="7"/>
    </row>
    <row r="64" spans="1:7" s="256" customFormat="1" ht="30" customHeight="1">
      <c r="A64" s="456" t="s">
        <v>106</v>
      </c>
      <c r="B64" s="457"/>
      <c r="C64" s="458"/>
      <c r="D64" s="263">
        <f>D65+D70+D78+D82</f>
        <v>0</v>
      </c>
      <c r="E64" s="252">
        <f>E65+E70+E78</f>
        <v>20000</v>
      </c>
      <c r="F64" s="254">
        <f t="shared" si="0"/>
        <v>-20000</v>
      </c>
      <c r="G64" s="255"/>
    </row>
    <row r="65" spans="1:7" ht="30" customHeight="1">
      <c r="A65" s="15"/>
      <c r="B65" s="470" t="s">
        <v>88</v>
      </c>
      <c r="C65" s="460"/>
      <c r="D65" s="59">
        <f>SUM(D66:D69)</f>
        <v>0</v>
      </c>
      <c r="E65" s="52">
        <f>E66+E67+E68+E69</f>
        <v>0</v>
      </c>
      <c r="F65" s="127">
        <f t="shared" si="0"/>
        <v>0</v>
      </c>
      <c r="G65" s="7"/>
    </row>
    <row r="66" spans="1:7" ht="30" customHeight="1">
      <c r="A66" s="91"/>
      <c r="B66" s="65"/>
      <c r="C66" s="77" t="s">
        <v>89</v>
      </c>
      <c r="D66" s="59">
        <f>1/1000*'2012 수입의 부 목별'!D141</f>
        <v>0</v>
      </c>
      <c r="E66" s="52">
        <v>0</v>
      </c>
      <c r="F66" s="127">
        <f t="shared" si="0"/>
        <v>0</v>
      </c>
      <c r="G66" s="7"/>
    </row>
    <row r="67" spans="1:7" ht="30" customHeight="1">
      <c r="A67" s="91"/>
      <c r="B67" s="89"/>
      <c r="C67" s="39" t="s">
        <v>357</v>
      </c>
      <c r="D67" s="59">
        <f>1/1000*'2012 수입의 부 목별'!D143</f>
        <v>0</v>
      </c>
      <c r="E67" s="52">
        <v>0</v>
      </c>
      <c r="F67" s="127">
        <f t="shared" si="0"/>
        <v>0</v>
      </c>
      <c r="G67" s="7"/>
    </row>
    <row r="68" spans="1:7" ht="30" customHeight="1">
      <c r="A68" s="91"/>
      <c r="B68" s="89"/>
      <c r="C68" s="39" t="s">
        <v>90</v>
      </c>
      <c r="D68" s="59">
        <f>1/1000*'2012 수입의 부 목별'!D145</f>
        <v>0</v>
      </c>
      <c r="E68" s="52">
        <v>0</v>
      </c>
      <c r="F68" s="127">
        <f>D68-E68</f>
        <v>0</v>
      </c>
      <c r="G68" s="7"/>
    </row>
    <row r="69" spans="1:7" ht="30" customHeight="1">
      <c r="A69" s="91"/>
      <c r="B69" s="89"/>
      <c r="C69" s="12" t="s">
        <v>91</v>
      </c>
      <c r="D69" s="59">
        <f>1/1000*'2012 수입의 부 목별'!D147</f>
        <v>0</v>
      </c>
      <c r="E69" s="52">
        <v>0</v>
      </c>
      <c r="F69" s="127">
        <f t="shared" si="0"/>
        <v>0</v>
      </c>
      <c r="G69" s="7"/>
    </row>
    <row r="70" spans="1:7" ht="30" customHeight="1">
      <c r="A70" s="15"/>
      <c r="B70" s="463" t="s">
        <v>92</v>
      </c>
      <c r="C70" s="463"/>
      <c r="D70" s="59">
        <f>SUM(D71:D77)</f>
        <v>0</v>
      </c>
      <c r="E70" s="52">
        <f>E71+E72+E73+E74+E75+E76+E77</f>
        <v>0</v>
      </c>
      <c r="F70" s="127">
        <f t="shared" si="0"/>
        <v>0</v>
      </c>
      <c r="G70" s="7"/>
    </row>
    <row r="71" spans="1:7" ht="30" customHeight="1" thickBot="1">
      <c r="A71" s="82"/>
      <c r="B71" s="92"/>
      <c r="C71" s="76" t="s">
        <v>93</v>
      </c>
      <c r="D71" s="79">
        <f>1/1000*'2012 수입의 부 목별'!D150</f>
        <v>0</v>
      </c>
      <c r="E71" s="81">
        <v>0</v>
      </c>
      <c r="F71" s="128">
        <f t="shared" si="0"/>
        <v>0</v>
      </c>
      <c r="G71" s="74"/>
    </row>
    <row r="72" spans="1:7" ht="30" customHeight="1">
      <c r="A72" s="91"/>
      <c r="B72" s="89"/>
      <c r="C72" s="77" t="s">
        <v>94</v>
      </c>
      <c r="D72" s="58">
        <f>1/1000*'2012 수입의 부 목별'!D152</f>
        <v>0</v>
      </c>
      <c r="E72" s="57">
        <v>0</v>
      </c>
      <c r="F72" s="127">
        <f t="shared" si="0"/>
        <v>0</v>
      </c>
      <c r="G72" s="7"/>
    </row>
    <row r="73" spans="1:7" ht="30" customHeight="1">
      <c r="A73" s="91"/>
      <c r="B73" s="89"/>
      <c r="C73" s="39" t="s">
        <v>95</v>
      </c>
      <c r="D73" s="59">
        <f>1/1000*'2012 수입의 부 목별'!D154</f>
        <v>0</v>
      </c>
      <c r="E73" s="52">
        <v>0</v>
      </c>
      <c r="F73" s="127">
        <f t="shared" si="0"/>
        <v>0</v>
      </c>
      <c r="G73" s="7"/>
    </row>
    <row r="74" spans="1:7" ht="30" customHeight="1">
      <c r="A74" s="91"/>
      <c r="B74" s="89"/>
      <c r="C74" s="39" t="s">
        <v>96</v>
      </c>
      <c r="D74" s="59">
        <f>1/1000*'2012 수입의 부 목별'!D156</f>
        <v>0</v>
      </c>
      <c r="E74" s="52">
        <v>0</v>
      </c>
      <c r="F74" s="127">
        <f t="shared" si="0"/>
        <v>0</v>
      </c>
      <c r="G74" s="7"/>
    </row>
    <row r="75" spans="1:7" ht="30" customHeight="1">
      <c r="A75" s="91"/>
      <c r="B75" s="89"/>
      <c r="C75" s="39" t="s">
        <v>97</v>
      </c>
      <c r="D75" s="59">
        <f>1/1000*'2012 수입의 부 목별'!D158</f>
        <v>0</v>
      </c>
      <c r="E75" s="52">
        <v>0</v>
      </c>
      <c r="F75" s="127">
        <f t="shared" si="0"/>
        <v>0</v>
      </c>
      <c r="G75" s="7"/>
    </row>
    <row r="76" spans="1:7" ht="30" customHeight="1">
      <c r="A76" s="91"/>
      <c r="B76" s="89"/>
      <c r="C76" s="39" t="s">
        <v>98</v>
      </c>
      <c r="D76" s="59">
        <f>1/1000*'2012 수입의 부 목별'!D160</f>
        <v>0</v>
      </c>
      <c r="E76" s="52">
        <v>0</v>
      </c>
      <c r="F76" s="127">
        <f t="shared" si="0"/>
        <v>0</v>
      </c>
      <c r="G76" s="7"/>
    </row>
    <row r="77" spans="1:7" ht="30" customHeight="1">
      <c r="A77" s="91"/>
      <c r="B77" s="89"/>
      <c r="C77" s="12" t="s">
        <v>99</v>
      </c>
      <c r="D77" s="59">
        <f>1/1000*'2012 수입의 부 목별'!D162</f>
        <v>0</v>
      </c>
      <c r="E77" s="52">
        <v>0</v>
      </c>
      <c r="F77" s="127">
        <f t="shared" si="0"/>
        <v>0</v>
      </c>
      <c r="G77" s="7"/>
    </row>
    <row r="78" spans="1:7" ht="30" customHeight="1">
      <c r="A78" s="15"/>
      <c r="B78" s="463" t="s">
        <v>100</v>
      </c>
      <c r="C78" s="463"/>
      <c r="D78" s="59">
        <f>SUM(D79:D81)</f>
        <v>0</v>
      </c>
      <c r="E78" s="52">
        <f>E79+E80+E81</f>
        <v>20000</v>
      </c>
      <c r="F78" s="127">
        <f t="shared" si="0"/>
        <v>-20000</v>
      </c>
      <c r="G78" s="7"/>
    </row>
    <row r="79" spans="1:7" ht="30" customHeight="1">
      <c r="A79" s="91"/>
      <c r="B79" s="65"/>
      <c r="C79" s="77" t="s">
        <v>101</v>
      </c>
      <c r="D79" s="59">
        <f>1/1000*'2012 수입의 부 목별'!D165</f>
        <v>0</v>
      </c>
      <c r="E79" s="52">
        <v>20000</v>
      </c>
      <c r="F79" s="127">
        <f t="shared" si="0"/>
        <v>-20000</v>
      </c>
      <c r="G79" s="7"/>
    </row>
    <row r="80" spans="1:7" ht="30" customHeight="1">
      <c r="A80" s="91"/>
      <c r="B80" s="89"/>
      <c r="C80" s="39" t="s">
        <v>102</v>
      </c>
      <c r="D80" s="59">
        <f>1/1000*'2012 수입의 부 목별'!D167</f>
        <v>0</v>
      </c>
      <c r="E80" s="52">
        <v>0</v>
      </c>
      <c r="F80" s="127">
        <f t="shared" si="0"/>
        <v>0</v>
      </c>
      <c r="G80" s="7"/>
    </row>
    <row r="81" spans="1:7" ht="30" customHeight="1">
      <c r="A81" s="91"/>
      <c r="B81" s="89"/>
      <c r="C81" s="12" t="s">
        <v>103</v>
      </c>
      <c r="D81" s="66">
        <f>1/1000*'2012 수입의 부 목별'!D169</f>
        <v>0</v>
      </c>
      <c r="E81" s="80">
        <v>0</v>
      </c>
      <c r="F81" s="60">
        <f t="shared" si="0"/>
        <v>0</v>
      </c>
      <c r="G81" s="7"/>
    </row>
    <row r="82" spans="1:7" ht="30" customHeight="1">
      <c r="A82" s="91"/>
      <c r="B82" s="470" t="s">
        <v>358</v>
      </c>
      <c r="C82" s="460"/>
      <c r="D82" s="52">
        <f>SUM(D83:D88)</f>
        <v>0</v>
      </c>
      <c r="E82" s="52">
        <f>E83+E84+E85+E86+E87+E88</f>
        <v>0</v>
      </c>
      <c r="F82" s="52">
        <f>F83+F84+F85+F86+F87+F88</f>
        <v>0</v>
      </c>
      <c r="G82" s="7"/>
    </row>
    <row r="83" spans="1:7" ht="30" customHeight="1">
      <c r="A83" s="91"/>
      <c r="B83" s="240"/>
      <c r="C83" s="39" t="s">
        <v>359</v>
      </c>
      <c r="D83" s="52">
        <f>1/1000*'2012 수입의 부 목별'!D172</f>
        <v>0</v>
      </c>
      <c r="E83" s="52">
        <v>0</v>
      </c>
      <c r="F83" s="60">
        <f t="shared" si="0"/>
        <v>0</v>
      </c>
      <c r="G83" s="7"/>
    </row>
    <row r="84" spans="1:7" ht="30" customHeight="1">
      <c r="A84" s="91"/>
      <c r="B84" s="240"/>
      <c r="C84" s="39" t="s">
        <v>360</v>
      </c>
      <c r="D84" s="52">
        <f>1/1000*'2012 수입의 부 목별'!D174</f>
        <v>0</v>
      </c>
      <c r="E84" s="52">
        <v>0</v>
      </c>
      <c r="F84" s="60">
        <f t="shared" si="0"/>
        <v>0</v>
      </c>
      <c r="G84" s="7"/>
    </row>
    <row r="85" spans="1:7" ht="30" customHeight="1">
      <c r="A85" s="91"/>
      <c r="B85" s="240"/>
      <c r="C85" s="39" t="s">
        <v>361</v>
      </c>
      <c r="D85" s="52">
        <f>1/1000*'2012 수입의 부 목별'!D176</f>
        <v>0</v>
      </c>
      <c r="E85" s="52">
        <v>0</v>
      </c>
      <c r="F85" s="60">
        <f t="shared" si="0"/>
        <v>0</v>
      </c>
      <c r="G85" s="7"/>
    </row>
    <row r="86" spans="1:7" ht="30" customHeight="1">
      <c r="A86" s="91"/>
      <c r="B86" s="240"/>
      <c r="C86" s="39" t="s">
        <v>362</v>
      </c>
      <c r="D86" s="52">
        <f>1/1000*'2012 수입의 부 목별'!D178</f>
        <v>0</v>
      </c>
      <c r="E86" s="52">
        <v>0</v>
      </c>
      <c r="F86" s="60">
        <f t="shared" si="0"/>
        <v>0</v>
      </c>
      <c r="G86" s="7"/>
    </row>
    <row r="87" spans="1:7" ht="30" customHeight="1">
      <c r="A87" s="91"/>
      <c r="B87" s="240"/>
      <c r="C87" s="39" t="s">
        <v>363</v>
      </c>
      <c r="D87" s="52">
        <f>1/1000*'2012 수입의 부 목별'!D180</f>
        <v>0</v>
      </c>
      <c r="E87" s="52">
        <v>0</v>
      </c>
      <c r="F87" s="60">
        <f t="shared" si="0"/>
        <v>0</v>
      </c>
      <c r="G87" s="7"/>
    </row>
    <row r="88" spans="1:7" ht="30" customHeight="1" thickBot="1">
      <c r="A88" s="91"/>
      <c r="B88" s="89"/>
      <c r="C88" s="13" t="s">
        <v>364</v>
      </c>
      <c r="D88" s="175">
        <f>1/1000*'2012 수입의 부 목별'!D182</f>
        <v>0</v>
      </c>
      <c r="E88" s="241">
        <v>0</v>
      </c>
      <c r="F88" s="60">
        <f t="shared" si="0"/>
        <v>0</v>
      </c>
      <c r="G88" s="7"/>
    </row>
    <row r="89" spans="1:7" s="256" customFormat="1" ht="30" customHeight="1">
      <c r="A89" s="454" t="s">
        <v>105</v>
      </c>
      <c r="B89" s="455"/>
      <c r="C89" s="455"/>
      <c r="D89" s="263">
        <f>D90+D93</f>
        <v>0</v>
      </c>
      <c r="E89" s="252">
        <f>E90+E93</f>
        <v>0</v>
      </c>
      <c r="F89" s="254">
        <f t="shared" si="0"/>
        <v>0</v>
      </c>
      <c r="G89" s="255"/>
    </row>
    <row r="90" spans="1:7" ht="30" customHeight="1">
      <c r="A90" s="15"/>
      <c r="B90" s="463" t="s">
        <v>340</v>
      </c>
      <c r="C90" s="463"/>
      <c r="D90" s="59">
        <f>D91+D92</f>
        <v>0</v>
      </c>
      <c r="E90" s="52">
        <f>E91+E92</f>
        <v>0</v>
      </c>
      <c r="F90" s="127">
        <f t="shared" si="0"/>
        <v>0</v>
      </c>
      <c r="G90" s="7"/>
    </row>
    <row r="91" spans="1:7" ht="30" customHeight="1">
      <c r="A91" s="91"/>
      <c r="B91" s="65"/>
      <c r="C91" s="77" t="s">
        <v>104</v>
      </c>
      <c r="D91" s="59">
        <f>1/1000*'2012 수입의 부 목별'!D186</f>
        <v>0</v>
      </c>
      <c r="E91" s="52">
        <v>0</v>
      </c>
      <c r="F91" s="127">
        <f t="shared" si="0"/>
        <v>0</v>
      </c>
      <c r="G91" s="7"/>
    </row>
    <row r="92" spans="1:7" ht="30" customHeight="1">
      <c r="A92" s="91"/>
      <c r="B92" s="89"/>
      <c r="C92" s="12" t="s">
        <v>339</v>
      </c>
      <c r="D92" s="59">
        <f>1/1000*'2012 수입의 부 목별'!D188</f>
        <v>0</v>
      </c>
      <c r="E92" s="52">
        <v>0</v>
      </c>
      <c r="F92" s="127">
        <f t="shared" si="0"/>
        <v>0</v>
      </c>
      <c r="G92" s="7"/>
    </row>
    <row r="93" spans="1:7" ht="30" customHeight="1">
      <c r="A93" s="15"/>
      <c r="B93" s="463" t="s">
        <v>341</v>
      </c>
      <c r="C93" s="463"/>
      <c r="D93" s="59">
        <f>D94</f>
        <v>0</v>
      </c>
      <c r="E93" s="52">
        <f>E94</f>
        <v>0</v>
      </c>
      <c r="F93" s="127">
        <f t="shared" si="0"/>
        <v>0</v>
      </c>
      <c r="G93" s="7"/>
    </row>
    <row r="94" spans="1:7" ht="30" customHeight="1" thickBot="1">
      <c r="A94" s="82"/>
      <c r="B94" s="92"/>
      <c r="C94" s="76" t="s">
        <v>342</v>
      </c>
      <c r="D94" s="79">
        <f>1/1000*'2012 수입의 부 목별'!D191</f>
        <v>0</v>
      </c>
      <c r="E94" s="81">
        <v>0</v>
      </c>
      <c r="F94" s="128">
        <f t="shared" si="0"/>
        <v>0</v>
      </c>
      <c r="G94" s="74"/>
    </row>
    <row r="95" spans="1:7" s="256" customFormat="1" ht="30" customHeight="1" thickBot="1">
      <c r="A95" s="467" t="s">
        <v>32</v>
      </c>
      <c r="B95" s="468"/>
      <c r="C95" s="469"/>
      <c r="D95" s="264">
        <f>D46+D64+D89</f>
        <v>732500</v>
      </c>
      <c r="E95" s="260">
        <f>E46+E64+E89</f>
        <v>564651</v>
      </c>
      <c r="F95" s="261">
        <f t="shared" si="0"/>
        <v>167849</v>
      </c>
      <c r="G95" s="262"/>
    </row>
    <row r="96" spans="1:7" s="256" customFormat="1" ht="30" customHeight="1" thickBot="1">
      <c r="A96" s="467" t="s">
        <v>31</v>
      </c>
      <c r="B96" s="468"/>
      <c r="C96" s="469"/>
      <c r="D96" s="265">
        <f>1/1000*'2012 수입의 부 목별'!D194</f>
        <v>35100000</v>
      </c>
      <c r="E96" s="309">
        <v>28229877</v>
      </c>
      <c r="F96" s="261">
        <f t="shared" si="0"/>
        <v>6870123</v>
      </c>
      <c r="G96" s="262"/>
    </row>
    <row r="97" spans="1:7" s="256" customFormat="1" ht="30" customHeight="1" thickBot="1">
      <c r="A97" s="464" t="s">
        <v>33</v>
      </c>
      <c r="B97" s="465"/>
      <c r="C97" s="466"/>
      <c r="D97" s="266">
        <f>D45+D95+D96</f>
        <v>129952922</v>
      </c>
      <c r="E97" s="267">
        <f>E45+E95+E96</f>
        <v>122426885</v>
      </c>
      <c r="F97" s="268">
        <f t="shared" si="0"/>
        <v>7526037</v>
      </c>
      <c r="G97" s="269"/>
    </row>
  </sheetData>
  <sheetProtection/>
  <mergeCells count="35">
    <mergeCell ref="A95:C95"/>
    <mergeCell ref="B36:C36"/>
    <mergeCell ref="A45:C45"/>
    <mergeCell ref="A39:C39"/>
    <mergeCell ref="B82:C82"/>
    <mergeCell ref="B20:C20"/>
    <mergeCell ref="B24:C24"/>
    <mergeCell ref="A29:C29"/>
    <mergeCell ref="B30:C30"/>
    <mergeCell ref="B90:C90"/>
    <mergeCell ref="B93:C93"/>
    <mergeCell ref="A97:C97"/>
    <mergeCell ref="A46:C46"/>
    <mergeCell ref="B47:C47"/>
    <mergeCell ref="A96:C96"/>
    <mergeCell ref="B57:C57"/>
    <mergeCell ref="A64:C64"/>
    <mergeCell ref="B65:C65"/>
    <mergeCell ref="B70:C70"/>
    <mergeCell ref="B78:C78"/>
    <mergeCell ref="A89:C89"/>
    <mergeCell ref="A19:C19"/>
    <mergeCell ref="B12:C12"/>
    <mergeCell ref="A7:C7"/>
    <mergeCell ref="B8:C8"/>
    <mergeCell ref="B10:C10"/>
    <mergeCell ref="B14:C14"/>
    <mergeCell ref="B17:C17"/>
    <mergeCell ref="A1:G1"/>
    <mergeCell ref="A2:G2"/>
    <mergeCell ref="A5:C5"/>
    <mergeCell ref="G5:G6"/>
    <mergeCell ref="E5:E6"/>
    <mergeCell ref="D5:D6"/>
    <mergeCell ref="F5:F6"/>
  </mergeCells>
  <printOptions horizontalCentered="1"/>
  <pageMargins left="0.5905511811023623" right="0.5905511811023623" top="0.5905511811023623" bottom="0.5905511811023623" header="0.1968503937007874" footer="0.1968503937007874"/>
  <pageSetup firstPageNumber="4" useFirstPageNumber="1" fitToHeight="0" fitToWidth="1" horizontalDpi="600" verticalDpi="600" orientation="landscape" paperSize="9" scale="66" r:id="rId1"/>
  <headerFooter alignWithMargins="0">
    <oddFooter>&amp;L강원대학교산학협력단&amp;C-&amp;P+-</oddFooter>
  </headerFooter>
  <ignoredErrors>
    <ignoredError sqref="D13 D15 D11 D9 F8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="85" zoomScaleNormal="85" zoomScalePageLayoutView="0" workbookViewId="0" topLeftCell="A1">
      <selection activeCell="L7" sqref="L7"/>
    </sheetView>
  </sheetViews>
  <sheetFormatPr defaultColWidth="8.88671875" defaultRowHeight="13.5"/>
  <cols>
    <col min="1" max="16384" width="8.88671875" style="327" customWidth="1"/>
  </cols>
  <sheetData>
    <row r="1" spans="1:4" ht="18.75">
      <c r="A1" s="438"/>
      <c r="B1" s="438"/>
      <c r="C1" s="438"/>
      <c r="D1" s="438"/>
    </row>
    <row r="2" ht="30" customHeight="1"/>
    <row r="3" ht="30" customHeight="1"/>
    <row r="4" spans="1:16" ht="75" customHeight="1">
      <c r="A4" s="439" t="s">
        <v>0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</row>
    <row r="5" ht="105" customHeight="1"/>
    <row r="6" ht="60" customHeight="1"/>
    <row r="7" ht="105" customHeight="1"/>
    <row r="8" spans="1:16" ht="56.25" customHeight="1">
      <c r="A8" s="443" t="s">
        <v>311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</row>
    <row r="9" spans="1:16" ht="33.75" customHeight="1">
      <c r="A9" s="441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</row>
  </sheetData>
  <sheetProtection/>
  <mergeCells count="4">
    <mergeCell ref="A1:D1"/>
    <mergeCell ref="A4:P4"/>
    <mergeCell ref="A8:P8"/>
    <mergeCell ref="A9:P9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115"/>
  <sheetViews>
    <sheetView showGridLines="0" zoomScale="70" zoomScaleNormal="70" zoomScaleSheetLayoutView="70" zoomScalePageLayoutView="0" workbookViewId="0" topLeftCell="A100">
      <selection activeCell="L7" sqref="L7"/>
    </sheetView>
  </sheetViews>
  <sheetFormatPr defaultColWidth="8.88671875" defaultRowHeight="13.5"/>
  <cols>
    <col min="1" max="1" width="15.5546875" style="0" customWidth="1"/>
    <col min="2" max="2" width="18.88671875" style="0" customWidth="1"/>
    <col min="3" max="3" width="28.88671875" style="0" customWidth="1"/>
    <col min="4" max="5" width="29.99609375" style="0" customWidth="1"/>
    <col min="6" max="6" width="29.99609375" style="121" customWidth="1"/>
    <col min="7" max="7" width="23.3359375" style="0" customWidth="1"/>
  </cols>
  <sheetData>
    <row r="1" spans="1:7" ht="52.5" customHeight="1">
      <c r="A1" s="444" t="s">
        <v>630</v>
      </c>
      <c r="B1" s="444"/>
      <c r="C1" s="444"/>
      <c r="D1" s="444"/>
      <c r="E1" s="444"/>
      <c r="F1" s="444"/>
      <c r="G1" s="444"/>
    </row>
    <row r="2" spans="1:7" ht="22.5" customHeight="1">
      <c r="A2" s="488" t="str">
        <f>'2012 수입의 부 총괄'!A2:G2</f>
        <v>(2012. 01. 01 부터  2012. 12. 31 까지)</v>
      </c>
      <c r="B2" s="488"/>
      <c r="C2" s="488"/>
      <c r="D2" s="488"/>
      <c r="E2" s="488"/>
      <c r="F2" s="488"/>
      <c r="G2" s="488"/>
    </row>
    <row r="3" spans="1:7" ht="15" customHeight="1">
      <c r="A3" s="20"/>
      <c r="B3" s="20"/>
      <c r="C3" s="20"/>
      <c r="D3" s="20"/>
      <c r="E3" s="20"/>
      <c r="F3" s="20"/>
      <c r="G3" s="20"/>
    </row>
    <row r="4" spans="1:7" ht="22.5" customHeight="1" thickBot="1">
      <c r="A4" s="491" t="s">
        <v>307</v>
      </c>
      <c r="B4" s="491"/>
      <c r="C4" s="491"/>
      <c r="D4" s="21"/>
      <c r="E4" s="21"/>
      <c r="F4" s="120"/>
      <c r="G4" s="321" t="s">
        <v>308</v>
      </c>
    </row>
    <row r="5" spans="1:7" ht="30" customHeight="1">
      <c r="A5" s="492" t="s">
        <v>276</v>
      </c>
      <c r="B5" s="493"/>
      <c r="C5" s="493"/>
      <c r="D5" s="452" t="str">
        <f>'2012 수입의 부 총괄'!D5:D6</f>
        <v>2012 예산</v>
      </c>
      <c r="E5" s="450" t="str">
        <f>'2012 수입의 부 총괄'!E5:E6</f>
        <v>2011 예산</v>
      </c>
      <c r="F5" s="494" t="s">
        <v>277</v>
      </c>
      <c r="G5" s="489" t="s">
        <v>278</v>
      </c>
    </row>
    <row r="6" spans="1:7" ht="30" customHeight="1" thickBot="1">
      <c r="A6" s="281" t="s">
        <v>279</v>
      </c>
      <c r="B6" s="282" t="s">
        <v>280</v>
      </c>
      <c r="C6" s="282" t="s">
        <v>281</v>
      </c>
      <c r="D6" s="453"/>
      <c r="E6" s="451"/>
      <c r="F6" s="495"/>
      <c r="G6" s="490"/>
    </row>
    <row r="7" spans="1:7" s="256" customFormat="1" ht="30" customHeight="1">
      <c r="A7" s="479" t="s">
        <v>271</v>
      </c>
      <c r="B7" s="480"/>
      <c r="C7" s="480"/>
      <c r="D7" s="195">
        <f>D8+D11+D17+D20+D22</f>
        <v>7439000</v>
      </c>
      <c r="E7" s="195">
        <f>E8+E11+E17+E20+E22</f>
        <v>7022000</v>
      </c>
      <c r="F7" s="199">
        <f>D7-E7</f>
        <v>417000</v>
      </c>
      <c r="G7" s="270"/>
    </row>
    <row r="8" spans="1:7" ht="30" customHeight="1">
      <c r="A8" s="30"/>
      <c r="B8" s="476" t="s">
        <v>35</v>
      </c>
      <c r="C8" s="476"/>
      <c r="D8" s="93">
        <f>D9+D10</f>
        <v>3910000</v>
      </c>
      <c r="E8" s="93">
        <f>E9+E10</f>
        <v>4220000</v>
      </c>
      <c r="F8" s="93">
        <f aca="true" t="shared" si="0" ref="F8:F71">D8-E8</f>
        <v>-310000</v>
      </c>
      <c r="G8" s="23"/>
    </row>
    <row r="9" spans="1:7" ht="30" customHeight="1">
      <c r="A9" s="96"/>
      <c r="B9" s="97"/>
      <c r="C9" s="22" t="s">
        <v>1</v>
      </c>
      <c r="D9" s="93">
        <f>1/1000*'2012 지출의 부 목별'!D9</f>
        <v>1000000</v>
      </c>
      <c r="E9" s="93">
        <v>1000000</v>
      </c>
      <c r="F9" s="93">
        <f t="shared" si="0"/>
        <v>0</v>
      </c>
      <c r="G9" s="24"/>
    </row>
    <row r="10" spans="1:7" ht="30" customHeight="1">
      <c r="A10" s="96"/>
      <c r="B10" s="98"/>
      <c r="C10" s="22" t="s">
        <v>2</v>
      </c>
      <c r="D10" s="93">
        <f>1/1000*'2012 지출의 부 목별'!D11</f>
        <v>2910000</v>
      </c>
      <c r="E10" s="93">
        <v>3220000</v>
      </c>
      <c r="F10" s="93">
        <f t="shared" si="0"/>
        <v>-310000</v>
      </c>
      <c r="G10" s="24"/>
    </row>
    <row r="11" spans="1:7" ht="30" customHeight="1">
      <c r="A11" s="95"/>
      <c r="B11" s="483" t="s">
        <v>107</v>
      </c>
      <c r="C11" s="484"/>
      <c r="D11" s="93">
        <f>D12+D13+D14+D15+D16</f>
        <v>0</v>
      </c>
      <c r="E11" s="93">
        <f>E12+E13+E14+E15+E16</f>
        <v>173000</v>
      </c>
      <c r="F11" s="93">
        <f t="shared" si="0"/>
        <v>-173000</v>
      </c>
      <c r="G11" s="24"/>
    </row>
    <row r="12" spans="1:7" ht="30" customHeight="1">
      <c r="A12" s="96"/>
      <c r="B12" s="97"/>
      <c r="C12" s="22" t="s">
        <v>108</v>
      </c>
      <c r="D12" s="93">
        <f>1/1000*'2012 지출의 부 목별'!D14</f>
        <v>0</v>
      </c>
      <c r="E12" s="93">
        <v>17900</v>
      </c>
      <c r="F12" s="93">
        <f t="shared" si="0"/>
        <v>-17900</v>
      </c>
      <c r="G12" s="24"/>
    </row>
    <row r="13" spans="1:7" ht="30" customHeight="1">
      <c r="A13" s="96"/>
      <c r="B13" s="99"/>
      <c r="C13" s="22" t="s">
        <v>109</v>
      </c>
      <c r="D13" s="93">
        <f>1/1000*'2012 지출의 부 목별'!D16</f>
        <v>0</v>
      </c>
      <c r="E13" s="93">
        <v>53200</v>
      </c>
      <c r="F13" s="93">
        <f t="shared" si="0"/>
        <v>-53200</v>
      </c>
      <c r="G13" s="24"/>
    </row>
    <row r="14" spans="1:7" ht="30" customHeight="1">
      <c r="A14" s="96"/>
      <c r="B14" s="99"/>
      <c r="C14" s="22" t="s">
        <v>110</v>
      </c>
      <c r="D14" s="93">
        <f>1/1000*'2012 지출의 부 목별'!D18</f>
        <v>0</v>
      </c>
      <c r="E14" s="93">
        <v>4340</v>
      </c>
      <c r="F14" s="93">
        <f t="shared" si="0"/>
        <v>-4340</v>
      </c>
      <c r="G14" s="24"/>
    </row>
    <row r="15" spans="1:7" ht="30" customHeight="1">
      <c r="A15" s="96"/>
      <c r="B15" s="99"/>
      <c r="C15" s="22" t="s">
        <v>111</v>
      </c>
      <c r="D15" s="93">
        <f>1/1000*'2012 지출의 부 목별'!D20</f>
        <v>0</v>
      </c>
      <c r="E15" s="93">
        <v>0</v>
      </c>
      <c r="F15" s="93">
        <f t="shared" si="0"/>
        <v>0</v>
      </c>
      <c r="G15" s="24"/>
    </row>
    <row r="16" spans="1:7" ht="30" customHeight="1">
      <c r="A16" s="96"/>
      <c r="B16" s="98"/>
      <c r="C16" s="22" t="s">
        <v>112</v>
      </c>
      <c r="D16" s="93">
        <f>1/1000*'2012 지출의 부 목별'!D22</f>
        <v>0</v>
      </c>
      <c r="E16" s="93">
        <v>97560</v>
      </c>
      <c r="F16" s="93">
        <f t="shared" si="0"/>
        <v>-97560</v>
      </c>
      <c r="G16" s="24"/>
    </row>
    <row r="17" spans="1:7" ht="30" customHeight="1">
      <c r="A17" s="95"/>
      <c r="B17" s="476" t="s">
        <v>36</v>
      </c>
      <c r="C17" s="476"/>
      <c r="D17" s="93">
        <f>D18+D19</f>
        <v>1552500</v>
      </c>
      <c r="E17" s="93">
        <f>E18+E19</f>
        <v>1332500</v>
      </c>
      <c r="F17" s="93">
        <f t="shared" si="0"/>
        <v>220000</v>
      </c>
      <c r="G17" s="25"/>
    </row>
    <row r="18" spans="1:7" ht="30" customHeight="1">
      <c r="A18" s="96"/>
      <c r="B18" s="102"/>
      <c r="C18" s="26" t="s">
        <v>3</v>
      </c>
      <c r="D18" s="93">
        <f>1/1000*'2012 지출의 부 목별'!D25</f>
        <v>362500</v>
      </c>
      <c r="E18" s="93">
        <v>372500</v>
      </c>
      <c r="F18" s="93">
        <f t="shared" si="0"/>
        <v>-10000</v>
      </c>
      <c r="G18" s="24"/>
    </row>
    <row r="19" spans="1:7" ht="30" customHeight="1">
      <c r="A19" s="96"/>
      <c r="B19" s="120"/>
      <c r="C19" s="26" t="s">
        <v>205</v>
      </c>
      <c r="D19" s="93">
        <f>1/1000*'2012 지출의 부 목별'!D34</f>
        <v>1190000</v>
      </c>
      <c r="E19" s="93">
        <v>960000</v>
      </c>
      <c r="F19" s="93">
        <f t="shared" si="0"/>
        <v>230000</v>
      </c>
      <c r="G19" s="24"/>
    </row>
    <row r="20" spans="1:7" ht="30" customHeight="1">
      <c r="A20" s="95"/>
      <c r="B20" s="476" t="s">
        <v>113</v>
      </c>
      <c r="C20" s="476"/>
      <c r="D20" s="93">
        <f>D21</f>
        <v>0</v>
      </c>
      <c r="E20" s="93">
        <f>E21</f>
        <v>0</v>
      </c>
      <c r="F20" s="93">
        <f t="shared" si="0"/>
        <v>0</v>
      </c>
      <c r="G20" s="24"/>
    </row>
    <row r="21" spans="1:7" ht="30" customHeight="1">
      <c r="A21" s="96"/>
      <c r="B21" s="49"/>
      <c r="C21" s="26" t="s">
        <v>113</v>
      </c>
      <c r="D21" s="93">
        <f>1/1000*'2012 지출의 부 목별'!D37</f>
        <v>0</v>
      </c>
      <c r="E21" s="93">
        <v>0</v>
      </c>
      <c r="F21" s="93">
        <f t="shared" si="0"/>
        <v>0</v>
      </c>
      <c r="G21" s="24"/>
    </row>
    <row r="22" spans="1:7" ht="30" customHeight="1">
      <c r="A22" s="95"/>
      <c r="B22" s="476" t="s">
        <v>114</v>
      </c>
      <c r="C22" s="476"/>
      <c r="D22" s="93">
        <f>D23</f>
        <v>1976500</v>
      </c>
      <c r="E22" s="93">
        <f>E23</f>
        <v>1296500</v>
      </c>
      <c r="F22" s="93">
        <f t="shared" si="0"/>
        <v>680000</v>
      </c>
      <c r="G22" s="25"/>
    </row>
    <row r="23" spans="1:7" ht="30" customHeight="1" thickBot="1">
      <c r="A23" s="96"/>
      <c r="B23" s="102"/>
      <c r="C23" s="31" t="s">
        <v>114</v>
      </c>
      <c r="D23" s="94">
        <f>1/1000*'2012 지출의 부 목별'!D40</f>
        <v>1976500</v>
      </c>
      <c r="E23" s="94">
        <v>1296500</v>
      </c>
      <c r="F23" s="94">
        <f t="shared" si="0"/>
        <v>680000</v>
      </c>
      <c r="G23" s="24"/>
    </row>
    <row r="24" spans="1:7" s="256" customFormat="1" ht="30" customHeight="1">
      <c r="A24" s="479" t="s">
        <v>383</v>
      </c>
      <c r="B24" s="480"/>
      <c r="C24" s="480"/>
      <c r="D24" s="195">
        <f>D25+D28+D34</f>
        <v>73211289</v>
      </c>
      <c r="E24" s="195">
        <f>E25+E28+E34</f>
        <v>74160971</v>
      </c>
      <c r="F24" s="195">
        <f t="shared" si="0"/>
        <v>-949682</v>
      </c>
      <c r="G24" s="271"/>
    </row>
    <row r="25" spans="1:7" ht="30" customHeight="1" thickBot="1">
      <c r="A25" s="376"/>
      <c r="B25" s="498" t="s">
        <v>37</v>
      </c>
      <c r="C25" s="498"/>
      <c r="D25" s="107">
        <f>D26+D27</f>
        <v>66375579</v>
      </c>
      <c r="E25" s="107">
        <f>E26+E27</f>
        <v>66593846</v>
      </c>
      <c r="F25" s="107">
        <f t="shared" si="0"/>
        <v>-218267</v>
      </c>
      <c r="G25" s="32"/>
    </row>
    <row r="26" spans="1:7" ht="30" customHeight="1">
      <c r="A26" s="96"/>
      <c r="B26" s="99"/>
      <c r="C26" s="367" t="s">
        <v>38</v>
      </c>
      <c r="D26" s="363">
        <f>1/1000*'2012 지출의 부 목별'!D67</f>
        <v>16302479</v>
      </c>
      <c r="E26" s="363">
        <v>16156374</v>
      </c>
      <c r="F26" s="363">
        <f t="shared" si="0"/>
        <v>146105</v>
      </c>
      <c r="G26" s="27"/>
    </row>
    <row r="27" spans="1:7" ht="30" customHeight="1">
      <c r="A27" s="96"/>
      <c r="B27" s="98"/>
      <c r="C27" s="367" t="s">
        <v>2</v>
      </c>
      <c r="D27" s="363">
        <f>1/1000*'2012 지출의 부 목별'!D79</f>
        <v>50073100</v>
      </c>
      <c r="E27" s="363">
        <v>50437472</v>
      </c>
      <c r="F27" s="363">
        <f t="shared" si="0"/>
        <v>-364372</v>
      </c>
      <c r="G27" s="24"/>
    </row>
    <row r="28" spans="1:7" ht="30" customHeight="1">
      <c r="A28" s="95"/>
      <c r="B28" s="476" t="s">
        <v>39</v>
      </c>
      <c r="C28" s="476"/>
      <c r="D28" s="93">
        <f>D29+D30+D31+D32+D33</f>
        <v>5458303</v>
      </c>
      <c r="E28" s="93">
        <f>E29+E30+E31+E32+E33</f>
        <v>5504685</v>
      </c>
      <c r="F28" s="93">
        <f t="shared" si="0"/>
        <v>-46382</v>
      </c>
      <c r="G28" s="25"/>
    </row>
    <row r="29" spans="1:7" ht="30" customHeight="1">
      <c r="A29" s="96"/>
      <c r="B29" s="97"/>
      <c r="C29" s="22" t="s">
        <v>40</v>
      </c>
      <c r="D29" s="93">
        <f>1/1000*'2012 지출의 부 목별'!D93</f>
        <v>693987</v>
      </c>
      <c r="E29" s="93">
        <v>574571</v>
      </c>
      <c r="F29" s="93">
        <f t="shared" si="0"/>
        <v>119416</v>
      </c>
      <c r="G29" s="24"/>
    </row>
    <row r="30" spans="1:7" ht="30" customHeight="1">
      <c r="A30" s="96"/>
      <c r="B30" s="99"/>
      <c r="C30" s="22" t="s">
        <v>41</v>
      </c>
      <c r="D30" s="93">
        <f>1/1000*'2012 지출의 부 목별'!D96</f>
        <v>956000</v>
      </c>
      <c r="E30" s="93">
        <v>1178000</v>
      </c>
      <c r="F30" s="93">
        <f t="shared" si="0"/>
        <v>-222000</v>
      </c>
      <c r="G30" s="24"/>
    </row>
    <row r="31" spans="1:7" ht="30" customHeight="1">
      <c r="A31" s="96"/>
      <c r="B31" s="99"/>
      <c r="C31" s="22" t="s">
        <v>42</v>
      </c>
      <c r="D31" s="93">
        <f>1/1000*'2012 지출의 부 목별'!D98</f>
        <v>2365829</v>
      </c>
      <c r="E31" s="93">
        <v>2486600</v>
      </c>
      <c r="F31" s="93">
        <f t="shared" si="0"/>
        <v>-120771</v>
      </c>
      <c r="G31" s="24"/>
    </row>
    <row r="32" spans="1:7" ht="30" customHeight="1">
      <c r="A32" s="96"/>
      <c r="B32" s="99"/>
      <c r="C32" s="22" t="s">
        <v>43</v>
      </c>
      <c r="D32" s="93">
        <f>1/1000*'2012 지출의 부 목별'!D101</f>
        <v>473837</v>
      </c>
      <c r="E32" s="93">
        <v>612562</v>
      </c>
      <c r="F32" s="93">
        <f t="shared" si="0"/>
        <v>-138725</v>
      </c>
      <c r="G32" s="24"/>
    </row>
    <row r="33" spans="1:7" ht="30" customHeight="1">
      <c r="A33" s="96"/>
      <c r="B33" s="98"/>
      <c r="C33" s="22" t="s">
        <v>44</v>
      </c>
      <c r="D33" s="93">
        <f>1/1000*'2012 지출의 부 목별'!D104</f>
        <v>968650</v>
      </c>
      <c r="E33" s="93">
        <v>652952</v>
      </c>
      <c r="F33" s="93">
        <f t="shared" si="0"/>
        <v>315698</v>
      </c>
      <c r="G33" s="24"/>
    </row>
    <row r="34" spans="1:7" ht="30" customHeight="1">
      <c r="A34" s="95"/>
      <c r="B34" s="476" t="s">
        <v>345</v>
      </c>
      <c r="C34" s="476"/>
      <c r="D34" s="93">
        <f>D35</f>
        <v>1377407</v>
      </c>
      <c r="E34" s="93">
        <f>E35</f>
        <v>2062440</v>
      </c>
      <c r="F34" s="93">
        <f t="shared" si="0"/>
        <v>-685033</v>
      </c>
      <c r="G34" s="24"/>
    </row>
    <row r="35" spans="1:7" ht="30" customHeight="1" thickBot="1">
      <c r="A35" s="104"/>
      <c r="B35" s="110"/>
      <c r="C35" s="111" t="s">
        <v>346</v>
      </c>
      <c r="D35" s="107">
        <f>1/1000*'2012 지출의 부 목별'!D108</f>
        <v>1377407</v>
      </c>
      <c r="E35" s="107">
        <v>2062440</v>
      </c>
      <c r="F35" s="107">
        <f t="shared" si="0"/>
        <v>-685033</v>
      </c>
      <c r="G35" s="108"/>
    </row>
    <row r="36" spans="1:7" s="256" customFormat="1" ht="30" customHeight="1">
      <c r="A36" s="499" t="s">
        <v>61</v>
      </c>
      <c r="B36" s="500"/>
      <c r="C36" s="500"/>
      <c r="D36" s="272">
        <f>D37</f>
        <v>8823295</v>
      </c>
      <c r="E36" s="272">
        <f>E37</f>
        <v>8344995</v>
      </c>
      <c r="F36" s="273">
        <f t="shared" si="0"/>
        <v>478300</v>
      </c>
      <c r="G36" s="274"/>
    </row>
    <row r="37" spans="1:7" ht="30" customHeight="1">
      <c r="A37" s="30"/>
      <c r="B37" s="476" t="s">
        <v>45</v>
      </c>
      <c r="C37" s="476"/>
      <c r="D37" s="93">
        <f>D38+D39+D40+D41+D42+D43+D44+D45+D46+D47+D48+D49+D50+D51+D52+D53+D54</f>
        <v>8823295</v>
      </c>
      <c r="E37" s="93">
        <f>E38+E39+E40+E41+E42+E43+E44+E45+E46+E47+E48+E49+E50+E51+E52+E53+E54</f>
        <v>8344995</v>
      </c>
      <c r="F37" s="93">
        <f t="shared" si="0"/>
        <v>478300</v>
      </c>
      <c r="G37" s="25"/>
    </row>
    <row r="38" spans="1:7" ht="30" customHeight="1">
      <c r="A38" s="96"/>
      <c r="B38" s="100"/>
      <c r="C38" s="26" t="s">
        <v>46</v>
      </c>
      <c r="D38" s="93">
        <f>1/1000*'2012 지출의 부 목별'!D114</f>
        <v>775544</v>
      </c>
      <c r="E38" s="93">
        <v>753334</v>
      </c>
      <c r="F38" s="93">
        <f t="shared" si="0"/>
        <v>22210</v>
      </c>
      <c r="G38" s="28"/>
    </row>
    <row r="39" spans="1:7" ht="30" customHeight="1">
      <c r="A39" s="96"/>
      <c r="B39" s="101"/>
      <c r="C39" s="26" t="s">
        <v>47</v>
      </c>
      <c r="D39" s="93">
        <f>1/1000*'2012 지출의 부 목별'!D130</f>
        <v>0</v>
      </c>
      <c r="E39" s="93">
        <v>0</v>
      </c>
      <c r="F39" s="93">
        <f t="shared" si="0"/>
        <v>0</v>
      </c>
      <c r="G39" s="28"/>
    </row>
    <row r="40" spans="1:7" ht="30" customHeight="1">
      <c r="A40" s="96"/>
      <c r="B40" s="101"/>
      <c r="C40" s="26" t="s">
        <v>48</v>
      </c>
      <c r="D40" s="93">
        <f>1/1000*'2012 지출의 부 목별'!D132</f>
        <v>228197</v>
      </c>
      <c r="E40" s="93">
        <v>203663</v>
      </c>
      <c r="F40" s="93">
        <f t="shared" si="0"/>
        <v>24534</v>
      </c>
      <c r="G40" s="28"/>
    </row>
    <row r="41" spans="1:7" ht="30" customHeight="1">
      <c r="A41" s="96"/>
      <c r="B41" s="101"/>
      <c r="C41" s="26" t="s">
        <v>347</v>
      </c>
      <c r="D41" s="93">
        <f>1/1000*'2012 지출의 부 목별'!D175</f>
        <v>5886104</v>
      </c>
      <c r="E41" s="93">
        <v>5591684</v>
      </c>
      <c r="F41" s="93">
        <f t="shared" si="0"/>
        <v>294420</v>
      </c>
      <c r="G41" s="28"/>
    </row>
    <row r="42" spans="1:7" ht="30" customHeight="1">
      <c r="A42" s="96"/>
      <c r="B42" s="101"/>
      <c r="C42" s="26" t="s">
        <v>49</v>
      </c>
      <c r="D42" s="93">
        <f>1/1000*'2012 지출의 부 목별'!D225</f>
        <v>78040</v>
      </c>
      <c r="E42" s="93">
        <v>76790</v>
      </c>
      <c r="F42" s="93">
        <f t="shared" si="0"/>
        <v>1250</v>
      </c>
      <c r="G42" s="29"/>
    </row>
    <row r="43" spans="1:7" ht="30" customHeight="1">
      <c r="A43" s="96"/>
      <c r="B43" s="101"/>
      <c r="C43" s="26" t="s">
        <v>4</v>
      </c>
      <c r="D43" s="93">
        <f>1/1000*'2012 지출의 부 목별'!D242</f>
        <v>50200</v>
      </c>
      <c r="E43" s="93">
        <v>32300</v>
      </c>
      <c r="F43" s="93">
        <f t="shared" si="0"/>
        <v>17900</v>
      </c>
      <c r="G43" s="29"/>
    </row>
    <row r="44" spans="1:7" ht="30" customHeight="1">
      <c r="A44" s="96"/>
      <c r="B44" s="101"/>
      <c r="C44" s="26" t="s">
        <v>50</v>
      </c>
      <c r="D44" s="93">
        <f>1/1000*'2012 지출의 부 목별'!D252</f>
        <v>67900</v>
      </c>
      <c r="E44" s="93">
        <v>64500</v>
      </c>
      <c r="F44" s="93">
        <f t="shared" si="0"/>
        <v>3400</v>
      </c>
      <c r="G44" s="29"/>
    </row>
    <row r="45" spans="1:7" ht="30" customHeight="1">
      <c r="A45" s="96"/>
      <c r="B45" s="101"/>
      <c r="C45" s="26" t="s">
        <v>115</v>
      </c>
      <c r="D45" s="93">
        <f>1/1000*'2012 지출의 부 목별'!D267</f>
        <v>2600</v>
      </c>
      <c r="E45" s="93">
        <v>5560</v>
      </c>
      <c r="F45" s="93">
        <f t="shared" si="0"/>
        <v>-2960</v>
      </c>
      <c r="G45" s="29"/>
    </row>
    <row r="46" spans="1:7" ht="30" customHeight="1">
      <c r="A46" s="96"/>
      <c r="B46" s="101"/>
      <c r="C46" s="26" t="s">
        <v>5</v>
      </c>
      <c r="D46" s="93">
        <f>1/1000*'2012 지출의 부 목별'!D270</f>
        <v>78464</v>
      </c>
      <c r="E46" s="93">
        <v>79704</v>
      </c>
      <c r="F46" s="93">
        <f t="shared" si="0"/>
        <v>-1240</v>
      </c>
      <c r="G46" s="29"/>
    </row>
    <row r="47" spans="1:7" ht="30" customHeight="1">
      <c r="A47" s="96"/>
      <c r="B47" s="101"/>
      <c r="C47" s="26" t="s">
        <v>51</v>
      </c>
      <c r="D47" s="93">
        <f>1/1000*'2012 지출의 부 목별'!D292</f>
        <v>21100</v>
      </c>
      <c r="E47" s="93">
        <v>19100</v>
      </c>
      <c r="F47" s="93">
        <f t="shared" si="0"/>
        <v>2000</v>
      </c>
      <c r="G47" s="28"/>
    </row>
    <row r="48" spans="1:7" ht="30" customHeight="1" thickBot="1">
      <c r="A48" s="104"/>
      <c r="B48" s="103"/>
      <c r="C48" s="106" t="s">
        <v>52</v>
      </c>
      <c r="D48" s="107">
        <f>1/1000*'2012 지출의 부 목별'!D299</f>
        <v>11566</v>
      </c>
      <c r="E48" s="107">
        <v>9000</v>
      </c>
      <c r="F48" s="107">
        <f t="shared" si="0"/>
        <v>2566</v>
      </c>
      <c r="G48" s="112"/>
    </row>
    <row r="49" spans="1:7" ht="30" customHeight="1">
      <c r="A49" s="250"/>
      <c r="B49" s="377"/>
      <c r="C49" s="378" t="s">
        <v>53</v>
      </c>
      <c r="D49" s="379">
        <f>1/1000*'2012 지출의 부 목별'!D307</f>
        <v>41900</v>
      </c>
      <c r="E49" s="379">
        <v>36000</v>
      </c>
      <c r="F49" s="379">
        <f t="shared" si="0"/>
        <v>5900</v>
      </c>
      <c r="G49" s="380"/>
    </row>
    <row r="50" spans="1:7" ht="30" customHeight="1">
      <c r="A50" s="96"/>
      <c r="B50" s="101"/>
      <c r="C50" s="26" t="s">
        <v>54</v>
      </c>
      <c r="D50" s="93">
        <f>1/1000*'2012 지출의 부 목별'!D316</f>
        <v>5280</v>
      </c>
      <c r="E50" s="93">
        <v>16000</v>
      </c>
      <c r="F50" s="93">
        <f t="shared" si="0"/>
        <v>-10720</v>
      </c>
      <c r="G50" s="28"/>
    </row>
    <row r="51" spans="1:7" ht="30" customHeight="1">
      <c r="A51" s="96"/>
      <c r="B51" s="101"/>
      <c r="C51" s="368" t="s">
        <v>55</v>
      </c>
      <c r="D51" s="363">
        <f>1/1000*'2012 지출의 부 목별'!D320</f>
        <v>129500</v>
      </c>
      <c r="E51" s="363">
        <v>58800</v>
      </c>
      <c r="F51" s="363">
        <f t="shared" si="0"/>
        <v>70700</v>
      </c>
      <c r="G51" s="28"/>
    </row>
    <row r="52" spans="1:7" ht="30" customHeight="1">
      <c r="A52" s="96"/>
      <c r="B52" s="101"/>
      <c r="C52" s="26" t="s">
        <v>349</v>
      </c>
      <c r="D52" s="93">
        <f>1/1000*'2012 지출의 부 목별'!D328</f>
        <v>7300</v>
      </c>
      <c r="E52" s="93">
        <v>3500</v>
      </c>
      <c r="F52" s="93">
        <f t="shared" si="0"/>
        <v>3800</v>
      </c>
      <c r="G52" s="28"/>
    </row>
    <row r="53" spans="1:7" ht="30" customHeight="1">
      <c r="A53" s="96"/>
      <c r="B53" s="101"/>
      <c r="C53" s="31" t="s">
        <v>56</v>
      </c>
      <c r="D53" s="94">
        <f>1/1000*'2012 지출의 부 목별'!D332</f>
        <v>1405200</v>
      </c>
      <c r="E53" s="94">
        <v>1380000</v>
      </c>
      <c r="F53" s="93">
        <f t="shared" si="0"/>
        <v>25200</v>
      </c>
      <c r="G53" s="28"/>
    </row>
    <row r="54" spans="1:7" ht="30" customHeight="1" thickBot="1">
      <c r="A54" s="96"/>
      <c r="B54" s="101"/>
      <c r="C54" s="31" t="s">
        <v>384</v>
      </c>
      <c r="D54" s="94">
        <f>1/1000*'2012 지출의 부 목별'!D338</f>
        <v>34400</v>
      </c>
      <c r="E54" s="94">
        <v>15060</v>
      </c>
      <c r="F54" s="94">
        <f t="shared" si="0"/>
        <v>19340</v>
      </c>
      <c r="G54" s="28"/>
    </row>
    <row r="55" spans="1:7" s="256" customFormat="1" ht="30" customHeight="1">
      <c r="A55" s="479" t="s">
        <v>272</v>
      </c>
      <c r="B55" s="480"/>
      <c r="C55" s="480"/>
      <c r="D55" s="195">
        <f>D56</f>
        <v>595096</v>
      </c>
      <c r="E55" s="195">
        <f>E56</f>
        <v>503296</v>
      </c>
      <c r="F55" s="195">
        <f t="shared" si="0"/>
        <v>91800</v>
      </c>
      <c r="G55" s="271"/>
    </row>
    <row r="56" spans="1:7" ht="30" customHeight="1">
      <c r="A56" s="30"/>
      <c r="B56" s="476" t="s">
        <v>57</v>
      </c>
      <c r="C56" s="476"/>
      <c r="D56" s="93">
        <f>D57+D58</f>
        <v>595096</v>
      </c>
      <c r="E56" s="93">
        <f>E57+E58</f>
        <v>503296</v>
      </c>
      <c r="F56" s="93">
        <f t="shared" si="0"/>
        <v>91800</v>
      </c>
      <c r="G56" s="25"/>
    </row>
    <row r="57" spans="1:7" ht="30" customHeight="1">
      <c r="A57" s="96"/>
      <c r="B57" s="102"/>
      <c r="C57" s="22" t="s">
        <v>116</v>
      </c>
      <c r="D57" s="93">
        <f>1/1000*'2012 지출의 부 목별'!D349</f>
        <v>0</v>
      </c>
      <c r="E57" s="93">
        <v>0</v>
      </c>
      <c r="F57" s="93">
        <f t="shared" si="0"/>
        <v>0</v>
      </c>
      <c r="G57" s="25"/>
    </row>
    <row r="58" spans="1:7" ht="30" customHeight="1" thickBot="1">
      <c r="A58" s="104"/>
      <c r="B58" s="103"/>
      <c r="C58" s="106" t="s">
        <v>117</v>
      </c>
      <c r="D58" s="107">
        <f>1/1000*'2012 지출의 부 목별'!D351</f>
        <v>595096</v>
      </c>
      <c r="E58" s="107">
        <v>503296</v>
      </c>
      <c r="F58" s="107">
        <f t="shared" si="0"/>
        <v>91800</v>
      </c>
      <c r="G58" s="112"/>
    </row>
    <row r="59" spans="1:7" s="256" customFormat="1" ht="30" customHeight="1" thickBot="1">
      <c r="A59" s="501" t="s">
        <v>63</v>
      </c>
      <c r="B59" s="502"/>
      <c r="C59" s="503"/>
      <c r="D59" s="275">
        <f>D7+D24+D36+D55</f>
        <v>90068680</v>
      </c>
      <c r="E59" s="275">
        <f>E7+E24+E36+E55</f>
        <v>90031262</v>
      </c>
      <c r="F59" s="275">
        <f t="shared" si="0"/>
        <v>37418</v>
      </c>
      <c r="G59" s="276"/>
    </row>
    <row r="60" spans="1:7" s="256" customFormat="1" ht="30" customHeight="1">
      <c r="A60" s="479" t="s">
        <v>352</v>
      </c>
      <c r="B60" s="480"/>
      <c r="C60" s="480"/>
      <c r="D60" s="195">
        <f>D61+D68+D78</f>
        <v>752500</v>
      </c>
      <c r="E60" s="195">
        <f>E61+E68+E78</f>
        <v>546500</v>
      </c>
      <c r="F60" s="195">
        <f t="shared" si="0"/>
        <v>206000</v>
      </c>
      <c r="G60" s="271"/>
    </row>
    <row r="61" spans="1:7" ht="30" customHeight="1">
      <c r="A61" s="44"/>
      <c r="B61" s="476" t="s">
        <v>118</v>
      </c>
      <c r="C61" s="476"/>
      <c r="D61" s="93">
        <f>D62+D63+D64+D65+D66+D67</f>
        <v>104500</v>
      </c>
      <c r="E61" s="93">
        <f>E62+E63+E64+E65+E66+E67</f>
        <v>64500</v>
      </c>
      <c r="F61" s="93">
        <f t="shared" si="0"/>
        <v>40000</v>
      </c>
      <c r="G61" s="25"/>
    </row>
    <row r="62" spans="1:7" ht="30" customHeight="1">
      <c r="A62" s="117"/>
      <c r="B62" s="102"/>
      <c r="C62" s="45" t="s">
        <v>385</v>
      </c>
      <c r="D62" s="94">
        <f>1/1000*'2012 지출의 부 목별'!D358</f>
        <v>0</v>
      </c>
      <c r="E62" s="94">
        <v>0</v>
      </c>
      <c r="F62" s="93">
        <f t="shared" si="0"/>
        <v>0</v>
      </c>
      <c r="G62" s="25"/>
    </row>
    <row r="63" spans="1:7" ht="30" customHeight="1">
      <c r="A63" s="117"/>
      <c r="B63" s="119"/>
      <c r="C63" s="45" t="s">
        <v>119</v>
      </c>
      <c r="D63" s="94">
        <f>1/1000*'2012 지출의 부 목별'!D360</f>
        <v>0</v>
      </c>
      <c r="E63" s="94">
        <v>0</v>
      </c>
      <c r="F63" s="93">
        <f t="shared" si="0"/>
        <v>0</v>
      </c>
      <c r="G63" s="25"/>
    </row>
    <row r="64" spans="1:7" ht="30" customHeight="1">
      <c r="A64" s="117"/>
      <c r="B64" s="119"/>
      <c r="C64" s="45" t="s">
        <v>120</v>
      </c>
      <c r="D64" s="94">
        <f>1/1000*'2012 지출의 부 목별'!D362</f>
        <v>0</v>
      </c>
      <c r="E64" s="94">
        <v>0</v>
      </c>
      <c r="F64" s="93">
        <f t="shared" si="0"/>
        <v>0</v>
      </c>
      <c r="G64" s="25"/>
    </row>
    <row r="65" spans="1:7" ht="30" customHeight="1">
      <c r="A65" s="117"/>
      <c r="B65" s="119"/>
      <c r="C65" s="45" t="s">
        <v>121</v>
      </c>
      <c r="D65" s="94">
        <f>1/1000*'2012 지출의 부 목별'!D364</f>
        <v>104500</v>
      </c>
      <c r="E65" s="94">
        <v>64500</v>
      </c>
      <c r="F65" s="93">
        <f t="shared" si="0"/>
        <v>40000</v>
      </c>
      <c r="G65" s="25"/>
    </row>
    <row r="66" spans="1:7" ht="30" customHeight="1">
      <c r="A66" s="117"/>
      <c r="B66" s="119"/>
      <c r="C66" s="45" t="s">
        <v>122</v>
      </c>
      <c r="D66" s="94">
        <f>1/1000*'2012 지출의 부 목별'!D366</f>
        <v>0</v>
      </c>
      <c r="E66" s="94">
        <v>0</v>
      </c>
      <c r="F66" s="93">
        <f t="shared" si="0"/>
        <v>0</v>
      </c>
      <c r="G66" s="25"/>
    </row>
    <row r="67" spans="1:7" ht="30" customHeight="1">
      <c r="A67" s="115"/>
      <c r="B67" s="98"/>
      <c r="C67" s="22" t="s">
        <v>123</v>
      </c>
      <c r="D67" s="93">
        <f>1/1000*'2012 지출의 부 목별'!D368</f>
        <v>0</v>
      </c>
      <c r="E67" s="93">
        <v>0</v>
      </c>
      <c r="F67" s="93">
        <f t="shared" si="0"/>
        <v>0</v>
      </c>
      <c r="G67" s="24"/>
    </row>
    <row r="68" spans="1:7" ht="30" customHeight="1">
      <c r="A68" s="114"/>
      <c r="B68" s="483" t="s">
        <v>124</v>
      </c>
      <c r="C68" s="484"/>
      <c r="D68" s="93">
        <f>D69+D70+D71+D72+D73+D74+D75+D76+D77</f>
        <v>648000</v>
      </c>
      <c r="E68" s="93">
        <f>E69+E70+E71+E72+E73+E74+E75+E76+E77</f>
        <v>482000</v>
      </c>
      <c r="F68" s="93">
        <f t="shared" si="0"/>
        <v>166000</v>
      </c>
      <c r="G68" s="24"/>
    </row>
    <row r="69" spans="1:7" ht="30" customHeight="1">
      <c r="A69" s="115"/>
      <c r="B69" s="97"/>
      <c r="C69" s="22" t="s">
        <v>125</v>
      </c>
      <c r="D69" s="93">
        <f>1/1000*'2012 지출의 부 목별'!D371</f>
        <v>0</v>
      </c>
      <c r="E69" s="93">
        <v>0</v>
      </c>
      <c r="F69" s="93">
        <f t="shared" si="0"/>
        <v>0</v>
      </c>
      <c r="G69" s="24"/>
    </row>
    <row r="70" spans="1:7" ht="30" customHeight="1">
      <c r="A70" s="115"/>
      <c r="B70" s="99"/>
      <c r="C70" s="22" t="s">
        <v>126</v>
      </c>
      <c r="D70" s="93">
        <f>1/1000*'2012 지출의 부 목별'!D373</f>
        <v>0</v>
      </c>
      <c r="E70" s="93">
        <v>0</v>
      </c>
      <c r="F70" s="93">
        <f t="shared" si="0"/>
        <v>0</v>
      </c>
      <c r="G70" s="24"/>
    </row>
    <row r="71" spans="1:7" ht="30" customHeight="1" thickBot="1">
      <c r="A71" s="118"/>
      <c r="B71" s="369"/>
      <c r="C71" s="111" t="s">
        <v>127</v>
      </c>
      <c r="D71" s="107">
        <f>1/1000*'2012 지출의 부 목별'!D375</f>
        <v>0</v>
      </c>
      <c r="E71" s="107">
        <v>0</v>
      </c>
      <c r="F71" s="107">
        <f t="shared" si="0"/>
        <v>0</v>
      </c>
      <c r="G71" s="108"/>
    </row>
    <row r="72" spans="1:7" ht="30" customHeight="1">
      <c r="A72" s="381"/>
      <c r="B72" s="382"/>
      <c r="C72" s="383" t="s">
        <v>241</v>
      </c>
      <c r="D72" s="379">
        <f>1/1000*'2012 지출의 부 목별'!D377</f>
        <v>648000</v>
      </c>
      <c r="E72" s="379">
        <v>482000</v>
      </c>
      <c r="F72" s="379">
        <f aca="true" t="shared" si="1" ref="F72:F115">D72-E72</f>
        <v>166000</v>
      </c>
      <c r="G72" s="384"/>
    </row>
    <row r="73" spans="1:7" ht="30" customHeight="1">
      <c r="A73" s="115"/>
      <c r="B73" s="99"/>
      <c r="C73" s="22" t="s">
        <v>128</v>
      </c>
      <c r="D73" s="93">
        <f>1/1000*'2012 지출의 부 목별'!D390</f>
        <v>0</v>
      </c>
      <c r="E73" s="93">
        <v>0</v>
      </c>
      <c r="F73" s="93">
        <f t="shared" si="1"/>
        <v>0</v>
      </c>
      <c r="G73" s="24"/>
    </row>
    <row r="74" spans="1:7" ht="30" customHeight="1">
      <c r="A74" s="115"/>
      <c r="B74" s="99"/>
      <c r="C74" s="22" t="s">
        <v>129</v>
      </c>
      <c r="D74" s="93">
        <f>1/1000*'2012 지출의 부 목별'!D392</f>
        <v>0</v>
      </c>
      <c r="E74" s="93">
        <v>0</v>
      </c>
      <c r="F74" s="93">
        <f t="shared" si="1"/>
        <v>0</v>
      </c>
      <c r="G74" s="24"/>
    </row>
    <row r="75" spans="1:7" ht="30" customHeight="1">
      <c r="A75" s="115"/>
      <c r="B75" s="99"/>
      <c r="C75" s="367" t="s">
        <v>130</v>
      </c>
      <c r="D75" s="363">
        <f>1/1000*'2012 지출의 부 목별'!D394</f>
        <v>0</v>
      </c>
      <c r="E75" s="363">
        <v>0</v>
      </c>
      <c r="F75" s="363">
        <f t="shared" si="1"/>
        <v>0</v>
      </c>
      <c r="G75" s="24"/>
    </row>
    <row r="76" spans="1:7" ht="30" customHeight="1">
      <c r="A76" s="115"/>
      <c r="B76" s="99"/>
      <c r="C76" s="22" t="s">
        <v>131</v>
      </c>
      <c r="D76" s="93">
        <f>1/1000*'2012 지출의 부 목별'!D396</f>
        <v>0</v>
      </c>
      <c r="E76" s="93">
        <v>0</v>
      </c>
      <c r="F76" s="93">
        <f t="shared" si="1"/>
        <v>0</v>
      </c>
      <c r="G76" s="24"/>
    </row>
    <row r="77" spans="1:7" ht="30" customHeight="1">
      <c r="A77" s="115"/>
      <c r="B77" s="98"/>
      <c r="C77" s="22" t="s">
        <v>132</v>
      </c>
      <c r="D77" s="93">
        <f>1/1000*'2012 지출의 부 목별'!D398</f>
        <v>0</v>
      </c>
      <c r="E77" s="93">
        <v>0</v>
      </c>
      <c r="F77" s="93">
        <f t="shared" si="1"/>
        <v>0</v>
      </c>
      <c r="G77" s="24"/>
    </row>
    <row r="78" spans="1:7" ht="30" customHeight="1">
      <c r="A78" s="114"/>
      <c r="B78" s="483" t="s">
        <v>355</v>
      </c>
      <c r="C78" s="484"/>
      <c r="D78" s="93">
        <f>D79</f>
        <v>0</v>
      </c>
      <c r="E78" s="93">
        <f>E79</f>
        <v>0</v>
      </c>
      <c r="F78" s="93">
        <f t="shared" si="1"/>
        <v>0</v>
      </c>
      <c r="G78" s="24"/>
    </row>
    <row r="79" spans="1:7" ht="30" customHeight="1" thickBot="1">
      <c r="A79" s="118"/>
      <c r="B79" s="110"/>
      <c r="C79" s="111" t="s">
        <v>133</v>
      </c>
      <c r="D79" s="107">
        <f>1/1000*'2012 지출의 부 목별'!D401</f>
        <v>0</v>
      </c>
      <c r="E79" s="107">
        <v>0</v>
      </c>
      <c r="F79" s="107">
        <f t="shared" si="1"/>
        <v>0</v>
      </c>
      <c r="G79" s="108"/>
    </row>
    <row r="80" spans="1:7" s="256" customFormat="1" ht="30" customHeight="1">
      <c r="A80" s="485" t="s">
        <v>156</v>
      </c>
      <c r="B80" s="486"/>
      <c r="C80" s="487"/>
      <c r="D80" s="273">
        <f>D81+D86+D95+D100</f>
        <v>4098370</v>
      </c>
      <c r="E80" s="273">
        <f>E81+E86+E95+E100</f>
        <v>2136370</v>
      </c>
      <c r="F80" s="273">
        <f t="shared" si="1"/>
        <v>1962000</v>
      </c>
      <c r="G80" s="277"/>
    </row>
    <row r="81" spans="1:7" ht="30" customHeight="1">
      <c r="A81" s="113"/>
      <c r="B81" s="483" t="s">
        <v>134</v>
      </c>
      <c r="C81" s="484"/>
      <c r="D81" s="93">
        <f>D82+D83+D84+D85</f>
        <v>0</v>
      </c>
      <c r="E81" s="93">
        <f>E82+E83+E84+E85</f>
        <v>0</v>
      </c>
      <c r="F81" s="93">
        <f t="shared" si="1"/>
        <v>0</v>
      </c>
      <c r="G81" s="24"/>
    </row>
    <row r="82" spans="1:7" ht="30" customHeight="1">
      <c r="A82" s="115"/>
      <c r="B82" s="97"/>
      <c r="C82" s="22" t="s">
        <v>135</v>
      </c>
      <c r="D82" s="93">
        <f>1/1000*'2012 지출의 부 목별'!D405</f>
        <v>0</v>
      </c>
      <c r="E82" s="93">
        <v>0</v>
      </c>
      <c r="F82" s="93">
        <f t="shared" si="1"/>
        <v>0</v>
      </c>
      <c r="G82" s="24"/>
    </row>
    <row r="83" spans="1:7" ht="30" customHeight="1">
      <c r="A83" s="115"/>
      <c r="B83" s="99"/>
      <c r="C83" s="22" t="s">
        <v>356</v>
      </c>
      <c r="D83" s="93">
        <f>1/1000*'2012 지출의 부 목별'!D407</f>
        <v>0</v>
      </c>
      <c r="E83" s="93">
        <v>0</v>
      </c>
      <c r="F83" s="93">
        <f t="shared" si="1"/>
        <v>0</v>
      </c>
      <c r="G83" s="24"/>
    </row>
    <row r="84" spans="1:7" ht="30" customHeight="1">
      <c r="A84" s="115"/>
      <c r="B84" s="99"/>
      <c r="C84" s="22" t="s">
        <v>136</v>
      </c>
      <c r="D84" s="93">
        <f>1/1000*'2012 지출의 부 목별'!D409</f>
        <v>0</v>
      </c>
      <c r="E84" s="93">
        <v>0</v>
      </c>
      <c r="F84" s="93">
        <f t="shared" si="1"/>
        <v>0</v>
      </c>
      <c r="G84" s="24"/>
    </row>
    <row r="85" spans="1:7" ht="30" customHeight="1">
      <c r="A85" s="115"/>
      <c r="B85" s="98"/>
      <c r="C85" s="22" t="s">
        <v>137</v>
      </c>
      <c r="D85" s="93">
        <f>1/1000*'2012 지출의 부 목별'!D411</f>
        <v>0</v>
      </c>
      <c r="E85" s="93">
        <v>0</v>
      </c>
      <c r="F85" s="93">
        <f t="shared" si="1"/>
        <v>0</v>
      </c>
      <c r="G85" s="24"/>
    </row>
    <row r="86" spans="1:7" ht="30" customHeight="1">
      <c r="A86" s="114"/>
      <c r="B86" s="483" t="s">
        <v>138</v>
      </c>
      <c r="C86" s="484"/>
      <c r="D86" s="93">
        <f>D87+D88+D89+D90+D91+D92+D93+D94</f>
        <v>1244500</v>
      </c>
      <c r="E86" s="93">
        <f>E87+E88+E89+E90+E91+E92+E93+E94</f>
        <v>954500</v>
      </c>
      <c r="F86" s="93">
        <f t="shared" si="1"/>
        <v>290000</v>
      </c>
      <c r="G86" s="24"/>
    </row>
    <row r="87" spans="1:7" ht="30" customHeight="1">
      <c r="A87" s="115"/>
      <c r="B87" s="97"/>
      <c r="C87" s="22" t="s">
        <v>139</v>
      </c>
      <c r="D87" s="93">
        <f>1/1000*'2012 지출의 부 목별'!D414</f>
        <v>250000</v>
      </c>
      <c r="E87" s="93">
        <v>0</v>
      </c>
      <c r="F87" s="93">
        <f t="shared" si="1"/>
        <v>250000</v>
      </c>
      <c r="G87" s="24"/>
    </row>
    <row r="88" spans="1:7" ht="30" customHeight="1">
      <c r="A88" s="115"/>
      <c r="B88" s="99"/>
      <c r="C88" s="22" t="s">
        <v>140</v>
      </c>
      <c r="D88" s="93">
        <f>1/1000*'2012 지출의 부 목별'!D416</f>
        <v>0</v>
      </c>
      <c r="E88" s="93">
        <v>0</v>
      </c>
      <c r="F88" s="93">
        <f t="shared" si="1"/>
        <v>0</v>
      </c>
      <c r="G88" s="24"/>
    </row>
    <row r="89" spans="1:7" ht="30" customHeight="1">
      <c r="A89" s="115"/>
      <c r="B89" s="99"/>
      <c r="C89" s="22" t="s">
        <v>141</v>
      </c>
      <c r="D89" s="93">
        <f>1/1000*'2012 지출의 부 목별'!D418</f>
        <v>0</v>
      </c>
      <c r="E89" s="93">
        <v>0</v>
      </c>
      <c r="F89" s="93">
        <f t="shared" si="1"/>
        <v>0</v>
      </c>
      <c r="G89" s="24"/>
    </row>
    <row r="90" spans="1:7" ht="30" customHeight="1">
      <c r="A90" s="115"/>
      <c r="B90" s="99"/>
      <c r="C90" s="22" t="s">
        <v>142</v>
      </c>
      <c r="D90" s="93">
        <f>1/1000*'2012 지출의 부 목별'!D420</f>
        <v>950000</v>
      </c>
      <c r="E90" s="93">
        <v>905000</v>
      </c>
      <c r="F90" s="93">
        <f t="shared" si="1"/>
        <v>45000</v>
      </c>
      <c r="G90" s="24"/>
    </row>
    <row r="91" spans="1:7" ht="30" customHeight="1">
      <c r="A91" s="115"/>
      <c r="B91" s="99"/>
      <c r="C91" s="22" t="s">
        <v>143</v>
      </c>
      <c r="D91" s="93">
        <f>1/1000*'2012 지출의 부 목별'!D422</f>
        <v>44500</v>
      </c>
      <c r="E91" s="93">
        <v>49500</v>
      </c>
      <c r="F91" s="93">
        <f t="shared" si="1"/>
        <v>-5000</v>
      </c>
      <c r="G91" s="24"/>
    </row>
    <row r="92" spans="1:7" ht="30" customHeight="1">
      <c r="A92" s="115"/>
      <c r="B92" s="99"/>
      <c r="C92" s="22" t="s">
        <v>144</v>
      </c>
      <c r="D92" s="93">
        <f>1/1000*'2012 지출의 부 목별'!D429</f>
        <v>0</v>
      </c>
      <c r="E92" s="93">
        <v>0</v>
      </c>
      <c r="F92" s="93">
        <f t="shared" si="1"/>
        <v>0</v>
      </c>
      <c r="G92" s="24"/>
    </row>
    <row r="93" spans="1:7" ht="30" customHeight="1">
      <c r="A93" s="115"/>
      <c r="B93" s="99"/>
      <c r="C93" s="22" t="s">
        <v>145</v>
      </c>
      <c r="D93" s="93">
        <f>1/1000*'2012 지출의 부 목별'!D431</f>
        <v>0</v>
      </c>
      <c r="E93" s="93">
        <v>0</v>
      </c>
      <c r="F93" s="93">
        <f t="shared" si="1"/>
        <v>0</v>
      </c>
      <c r="G93" s="24"/>
    </row>
    <row r="94" spans="1:7" ht="30" customHeight="1" thickBot="1">
      <c r="A94" s="118"/>
      <c r="B94" s="369"/>
      <c r="C94" s="111" t="s">
        <v>146</v>
      </c>
      <c r="D94" s="107">
        <f>1/1000*'2012 지출의 부 목별'!D433</f>
        <v>0</v>
      </c>
      <c r="E94" s="107">
        <v>0</v>
      </c>
      <c r="F94" s="107">
        <f t="shared" si="1"/>
        <v>0</v>
      </c>
      <c r="G94" s="108"/>
    </row>
    <row r="95" spans="1:7" ht="30" customHeight="1">
      <c r="A95" s="385"/>
      <c r="B95" s="496" t="s">
        <v>147</v>
      </c>
      <c r="C95" s="497"/>
      <c r="D95" s="379">
        <f>D96+D97+D98+D99</f>
        <v>203870</v>
      </c>
      <c r="E95" s="379">
        <f>E96+E97+E98+E99</f>
        <v>231870</v>
      </c>
      <c r="F95" s="379">
        <f t="shared" si="1"/>
        <v>-28000</v>
      </c>
      <c r="G95" s="384"/>
    </row>
    <row r="96" spans="1:7" ht="30" customHeight="1">
      <c r="A96" s="115"/>
      <c r="B96" s="97"/>
      <c r="C96" s="22" t="s">
        <v>148</v>
      </c>
      <c r="D96" s="93">
        <f>1/1000*'2012 지출의 부 목별'!D436</f>
        <v>0</v>
      </c>
      <c r="E96" s="93">
        <v>30000</v>
      </c>
      <c r="F96" s="93">
        <f t="shared" si="1"/>
        <v>-30000</v>
      </c>
      <c r="G96" s="24"/>
    </row>
    <row r="97" spans="1:7" ht="30" customHeight="1">
      <c r="A97" s="115"/>
      <c r="B97" s="99"/>
      <c r="C97" s="22" t="s">
        <v>149</v>
      </c>
      <c r="D97" s="93">
        <f>1/1000*'2012 지출의 부 목별'!D438</f>
        <v>0</v>
      </c>
      <c r="E97" s="93">
        <v>0</v>
      </c>
      <c r="F97" s="93">
        <f t="shared" si="1"/>
        <v>0</v>
      </c>
      <c r="G97" s="24"/>
    </row>
    <row r="98" spans="1:7" ht="30" customHeight="1">
      <c r="A98" s="115"/>
      <c r="B98" s="99"/>
      <c r="C98" s="22" t="s">
        <v>150</v>
      </c>
      <c r="D98" s="93">
        <f>1/1000*'2012 지출의 부 목별'!D440</f>
        <v>0</v>
      </c>
      <c r="E98" s="93">
        <v>0</v>
      </c>
      <c r="F98" s="93">
        <f t="shared" si="1"/>
        <v>0</v>
      </c>
      <c r="G98" s="24"/>
    </row>
    <row r="99" spans="1:7" ht="30" customHeight="1">
      <c r="A99" s="115"/>
      <c r="B99" s="99"/>
      <c r="C99" s="370" t="s">
        <v>151</v>
      </c>
      <c r="D99" s="131">
        <f>1/1000*'2012 지출의 부 목별'!D442</f>
        <v>203870</v>
      </c>
      <c r="E99" s="131">
        <v>201870</v>
      </c>
      <c r="F99" s="131">
        <f t="shared" si="1"/>
        <v>2000</v>
      </c>
      <c r="G99" s="24"/>
    </row>
    <row r="100" spans="1:7" ht="30" customHeight="1">
      <c r="A100" s="115"/>
      <c r="B100" s="483" t="s">
        <v>365</v>
      </c>
      <c r="C100" s="484"/>
      <c r="D100" s="93">
        <f>D101+D102+D103+D104+D105+D106</f>
        <v>2650000</v>
      </c>
      <c r="E100" s="93">
        <f>E101+E102+E103+E104+E105+E106</f>
        <v>950000</v>
      </c>
      <c r="F100" s="93">
        <f>F101+F102+F103+F104+F105+F106</f>
        <v>1700000</v>
      </c>
      <c r="G100" s="24"/>
    </row>
    <row r="101" spans="1:7" ht="30" customHeight="1">
      <c r="A101" s="115"/>
      <c r="B101" s="99"/>
      <c r="C101" s="22" t="s">
        <v>366</v>
      </c>
      <c r="D101" s="93">
        <f>1/1000*'2012 지출의 부 목별'!D447</f>
        <v>1300000</v>
      </c>
      <c r="E101" s="93">
        <v>700000</v>
      </c>
      <c r="F101" s="94">
        <f t="shared" si="1"/>
        <v>600000</v>
      </c>
      <c r="G101" s="24"/>
    </row>
    <row r="102" spans="1:7" ht="30" customHeight="1">
      <c r="A102" s="115"/>
      <c r="B102" s="99"/>
      <c r="C102" s="22" t="s">
        <v>367</v>
      </c>
      <c r="D102" s="93">
        <f>1/1000*'2012 지출의 부 목별'!D449</f>
        <v>1150000</v>
      </c>
      <c r="E102" s="93">
        <v>250000</v>
      </c>
      <c r="F102" s="94">
        <f t="shared" si="1"/>
        <v>900000</v>
      </c>
      <c r="G102" s="24"/>
    </row>
    <row r="103" spans="1:7" ht="30" customHeight="1">
      <c r="A103" s="115"/>
      <c r="B103" s="99"/>
      <c r="C103" s="22" t="s">
        <v>368</v>
      </c>
      <c r="D103" s="93">
        <f>1/1000*'2012 지출의 부 목별'!D451</f>
        <v>0</v>
      </c>
      <c r="E103" s="93">
        <v>0</v>
      </c>
      <c r="F103" s="94">
        <f t="shared" si="1"/>
        <v>0</v>
      </c>
      <c r="G103" s="24"/>
    </row>
    <row r="104" spans="1:7" ht="30" customHeight="1">
      <c r="A104" s="115"/>
      <c r="B104" s="99"/>
      <c r="C104" s="22" t="s">
        <v>369</v>
      </c>
      <c r="D104" s="93">
        <f>1/1000*'2012 지출의 부 목별'!D453</f>
        <v>200000</v>
      </c>
      <c r="E104" s="93">
        <v>0</v>
      </c>
      <c r="F104" s="94">
        <f t="shared" si="1"/>
        <v>200000</v>
      </c>
      <c r="G104" s="24"/>
    </row>
    <row r="105" spans="1:7" ht="30" customHeight="1">
      <c r="A105" s="115"/>
      <c r="B105" s="99"/>
      <c r="C105" s="22" t="s">
        <v>370</v>
      </c>
      <c r="D105" s="93">
        <f>1/1000*'2012 지출의 부 목별'!D455</f>
        <v>0</v>
      </c>
      <c r="E105" s="93">
        <v>0</v>
      </c>
      <c r="F105" s="94">
        <f t="shared" si="1"/>
        <v>0</v>
      </c>
      <c r="G105" s="24"/>
    </row>
    <row r="106" spans="1:7" ht="30" customHeight="1" thickBot="1">
      <c r="A106" s="115"/>
      <c r="B106" s="99"/>
      <c r="C106" s="22" t="s">
        <v>371</v>
      </c>
      <c r="D106" s="93">
        <f>1/1000*'2012 지출의 부 목별'!D457</f>
        <v>0</v>
      </c>
      <c r="E106" s="93">
        <v>0</v>
      </c>
      <c r="F106" s="94">
        <f t="shared" si="1"/>
        <v>0</v>
      </c>
      <c r="G106" s="24"/>
    </row>
    <row r="107" spans="1:7" s="256" customFormat="1" ht="30" customHeight="1">
      <c r="A107" s="479" t="s">
        <v>158</v>
      </c>
      <c r="B107" s="480"/>
      <c r="C107" s="480"/>
      <c r="D107" s="195">
        <f>D108+D111</f>
        <v>0</v>
      </c>
      <c r="E107" s="195">
        <f>E108+E111</f>
        <v>0</v>
      </c>
      <c r="F107" s="195">
        <f t="shared" si="1"/>
        <v>0</v>
      </c>
      <c r="G107" s="271"/>
    </row>
    <row r="108" spans="1:7" ht="30" customHeight="1">
      <c r="A108" s="30"/>
      <c r="B108" s="476" t="s">
        <v>152</v>
      </c>
      <c r="C108" s="476"/>
      <c r="D108" s="93">
        <f>D109+D110</f>
        <v>0</v>
      </c>
      <c r="E108" s="93">
        <f>E109+E110</f>
        <v>0</v>
      </c>
      <c r="F108" s="93">
        <f t="shared" si="1"/>
        <v>0</v>
      </c>
      <c r="G108" s="25"/>
    </row>
    <row r="109" spans="1:7" ht="30" customHeight="1">
      <c r="A109" s="96"/>
      <c r="B109" s="102"/>
      <c r="C109" s="22" t="s">
        <v>154</v>
      </c>
      <c r="D109" s="93">
        <f>1/1000*'2012 지출의 부 목별'!D461</f>
        <v>0</v>
      </c>
      <c r="E109" s="93">
        <v>0</v>
      </c>
      <c r="F109" s="93">
        <f t="shared" si="1"/>
        <v>0</v>
      </c>
      <c r="G109" s="25"/>
    </row>
    <row r="110" spans="1:7" ht="30" customHeight="1">
      <c r="A110" s="96"/>
      <c r="B110" s="116"/>
      <c r="C110" s="22" t="s">
        <v>372</v>
      </c>
      <c r="D110" s="93">
        <f>1/1000*'2012 지출의 부 목별'!D463</f>
        <v>0</v>
      </c>
      <c r="E110" s="93">
        <v>0</v>
      </c>
      <c r="F110" s="93">
        <f t="shared" si="1"/>
        <v>0</v>
      </c>
      <c r="G110" s="25"/>
    </row>
    <row r="111" spans="1:7" ht="30" customHeight="1">
      <c r="A111" s="95"/>
      <c r="B111" s="476" t="s">
        <v>153</v>
      </c>
      <c r="C111" s="476"/>
      <c r="D111" s="93">
        <f>D112</f>
        <v>0</v>
      </c>
      <c r="E111" s="93">
        <f>E112</f>
        <v>0</v>
      </c>
      <c r="F111" s="93">
        <f t="shared" si="1"/>
        <v>0</v>
      </c>
      <c r="G111" s="25"/>
    </row>
    <row r="112" spans="1:7" ht="30" customHeight="1" thickBot="1">
      <c r="A112" s="104"/>
      <c r="B112" s="105"/>
      <c r="C112" s="111" t="s">
        <v>155</v>
      </c>
      <c r="D112" s="107">
        <f>1/1000*'2012 지출의 부 목별'!D466</f>
        <v>0</v>
      </c>
      <c r="E112" s="107">
        <v>0</v>
      </c>
      <c r="F112" s="107">
        <f t="shared" si="1"/>
        <v>0</v>
      </c>
      <c r="G112" s="32"/>
    </row>
    <row r="113" spans="1:7" s="256" customFormat="1" ht="30" customHeight="1" thickBot="1">
      <c r="A113" s="477" t="s">
        <v>273</v>
      </c>
      <c r="B113" s="478"/>
      <c r="C113" s="478"/>
      <c r="D113" s="275">
        <f>D60+D80+D107</f>
        <v>4850870</v>
      </c>
      <c r="E113" s="275">
        <f>E60+E80+E107</f>
        <v>2682870</v>
      </c>
      <c r="F113" s="275">
        <f t="shared" si="1"/>
        <v>2168000</v>
      </c>
      <c r="G113" s="278"/>
    </row>
    <row r="114" spans="1:7" s="256" customFormat="1" ht="30" customHeight="1" thickBot="1">
      <c r="A114" s="481" t="s">
        <v>274</v>
      </c>
      <c r="B114" s="482"/>
      <c r="C114" s="482"/>
      <c r="D114" s="200">
        <f>1/1000*'2012 지출의 부 목별'!D469</f>
        <v>35033372</v>
      </c>
      <c r="E114" s="200">
        <v>29712753</v>
      </c>
      <c r="F114" s="200">
        <f t="shared" si="1"/>
        <v>5320619</v>
      </c>
      <c r="G114" s="279"/>
    </row>
    <row r="115" spans="1:7" s="256" customFormat="1" ht="30" customHeight="1" thickBot="1">
      <c r="A115" s="474" t="s">
        <v>275</v>
      </c>
      <c r="B115" s="475"/>
      <c r="C115" s="475"/>
      <c r="D115" s="204">
        <f>D59+D113+D114</f>
        <v>129952922</v>
      </c>
      <c r="E115" s="204">
        <f>E59+E113+E114</f>
        <v>122426885</v>
      </c>
      <c r="F115" s="204">
        <f t="shared" si="1"/>
        <v>7526037</v>
      </c>
      <c r="G115" s="280"/>
    </row>
  </sheetData>
  <sheetProtection/>
  <mergeCells count="38">
    <mergeCell ref="B100:C100"/>
    <mergeCell ref="B25:C25"/>
    <mergeCell ref="A24:C24"/>
    <mergeCell ref="B17:C17"/>
    <mergeCell ref="A60:C60"/>
    <mergeCell ref="B61:C61"/>
    <mergeCell ref="B28:C28"/>
    <mergeCell ref="A36:C36"/>
    <mergeCell ref="B37:C37"/>
    <mergeCell ref="A59:C59"/>
    <mergeCell ref="B34:C34"/>
    <mergeCell ref="B86:C86"/>
    <mergeCell ref="B95:C95"/>
    <mergeCell ref="A7:C7"/>
    <mergeCell ref="B8:C8"/>
    <mergeCell ref="B22:C22"/>
    <mergeCell ref="B11:C11"/>
    <mergeCell ref="B20:C20"/>
    <mergeCell ref="B68:C68"/>
    <mergeCell ref="B78:C78"/>
    <mergeCell ref="A1:G1"/>
    <mergeCell ref="A2:G2"/>
    <mergeCell ref="G5:G6"/>
    <mergeCell ref="A4:C4"/>
    <mergeCell ref="A5:C5"/>
    <mergeCell ref="F5:F6"/>
    <mergeCell ref="E5:E6"/>
    <mergeCell ref="D5:D6"/>
    <mergeCell ref="A115:C115"/>
    <mergeCell ref="B111:C111"/>
    <mergeCell ref="A113:C113"/>
    <mergeCell ref="A55:C55"/>
    <mergeCell ref="B56:C56"/>
    <mergeCell ref="A114:C114"/>
    <mergeCell ref="A107:C107"/>
    <mergeCell ref="B108:C108"/>
    <mergeCell ref="B81:C81"/>
    <mergeCell ref="A80:C80"/>
  </mergeCells>
  <printOptions horizontalCentered="1"/>
  <pageMargins left="0.5905511811023623" right="0.5905511811023623" top="0.5905511811023623" bottom="0.5905511811023623" header="0.1968503937007874" footer="0.1968503937007874"/>
  <pageSetup firstPageNumber="10" useFirstPageNumber="1" fitToHeight="0" fitToWidth="1" horizontalDpi="600" verticalDpi="600" orientation="landscape" paperSize="9" scale="66" r:id="rId1"/>
  <headerFooter alignWithMargins="0">
    <oddFooter>&amp;L강원대학교산학협력단&amp;C-&amp;P+-</oddFooter>
  </headerFooter>
  <ignoredErrors>
    <ignoredError sqref="D35 D21 D18 F10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="85" zoomScaleNormal="85" zoomScalePageLayoutView="0" workbookViewId="0" topLeftCell="A1">
      <selection activeCell="L7" sqref="L7"/>
    </sheetView>
  </sheetViews>
  <sheetFormatPr defaultColWidth="8.88671875" defaultRowHeight="13.5"/>
  <cols>
    <col min="1" max="16384" width="8.88671875" style="327" customWidth="1"/>
  </cols>
  <sheetData>
    <row r="1" spans="1:4" ht="18.75">
      <c r="A1" s="438"/>
      <c r="B1" s="438"/>
      <c r="C1" s="438"/>
      <c r="D1" s="438"/>
    </row>
    <row r="2" ht="30" customHeight="1"/>
    <row r="3" ht="30" customHeight="1"/>
    <row r="4" spans="1:16" ht="75" customHeight="1">
      <c r="A4" s="439" t="s">
        <v>266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</row>
    <row r="5" ht="105" customHeight="1"/>
    <row r="6" ht="60" customHeight="1"/>
    <row r="7" ht="105" customHeight="1"/>
    <row r="8" spans="1:16" ht="56.25" customHeight="1">
      <c r="A8" s="443" t="s">
        <v>311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</row>
    <row r="9" spans="1:16" ht="33.75" customHeight="1">
      <c r="A9" s="441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</row>
  </sheetData>
  <sheetProtection/>
  <mergeCells count="4">
    <mergeCell ref="A1:D1"/>
    <mergeCell ref="A4:P4"/>
    <mergeCell ref="A8:P8"/>
    <mergeCell ref="A9:P9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431"/>
  <sheetViews>
    <sheetView showGridLines="0" view="pageBreakPreview" zoomScale="65" zoomScaleNormal="60" zoomScaleSheetLayoutView="65" zoomScalePageLayoutView="0" workbookViewId="0" topLeftCell="A187">
      <pane xSplit="3" topLeftCell="D1" activePane="topRight" state="frozen"/>
      <selection pane="topLeft" activeCell="L7" sqref="L7"/>
      <selection pane="topRight" activeCell="L7" sqref="L7"/>
    </sheetView>
  </sheetViews>
  <sheetFormatPr defaultColWidth="8.88671875" defaultRowHeight="13.5"/>
  <cols>
    <col min="1" max="1" width="9.99609375" style="0" customWidth="1"/>
    <col min="2" max="2" width="12.3359375" style="0" customWidth="1"/>
    <col min="3" max="3" width="26.6640625" style="0" customWidth="1"/>
    <col min="4" max="4" width="24.3359375" style="361" customWidth="1"/>
    <col min="5" max="5" width="111.10546875" style="0" customWidth="1"/>
    <col min="6" max="6" width="24.4453125" style="48" customWidth="1"/>
    <col min="8" max="8" width="18.4453125" style="0" customWidth="1"/>
  </cols>
  <sheetData>
    <row r="1" spans="1:6" ht="53.25" customHeight="1">
      <c r="A1" s="506" t="s">
        <v>266</v>
      </c>
      <c r="B1" s="506"/>
      <c r="C1" s="506"/>
      <c r="D1" s="506"/>
      <c r="E1" s="506"/>
      <c r="F1" s="506"/>
    </row>
    <row r="2" spans="1:6" ht="18.75">
      <c r="A2" s="507" t="s">
        <v>411</v>
      </c>
      <c r="B2" s="507"/>
      <c r="C2" s="507"/>
      <c r="D2" s="507"/>
      <c r="E2" s="507"/>
      <c r="F2" s="507"/>
    </row>
    <row r="3" spans="1:6" ht="15" customHeight="1">
      <c r="A3" s="16"/>
      <c r="B3" s="16"/>
      <c r="C3" s="16"/>
      <c r="D3" s="172"/>
      <c r="E3" s="16"/>
      <c r="F3" s="47"/>
    </row>
    <row r="4" spans="1:6" ht="21.75" customHeight="1" thickBot="1">
      <c r="A4" s="17" t="s">
        <v>21</v>
      </c>
      <c r="B4" s="17"/>
      <c r="C4" s="17"/>
      <c r="D4" s="173"/>
      <c r="E4" s="18" t="s">
        <v>22</v>
      </c>
      <c r="F4" s="19" t="s">
        <v>23</v>
      </c>
    </row>
    <row r="5" spans="1:12" ht="29.25" customHeight="1">
      <c r="A5" s="510" t="s">
        <v>24</v>
      </c>
      <c r="B5" s="511"/>
      <c r="C5" s="511"/>
      <c r="D5" s="512" t="s">
        <v>414</v>
      </c>
      <c r="E5" s="518" t="s">
        <v>34</v>
      </c>
      <c r="F5" s="508" t="s">
        <v>26</v>
      </c>
      <c r="G5" s="156"/>
      <c r="H5" s="156"/>
      <c r="I5" s="156"/>
      <c r="J5" s="156"/>
      <c r="K5" s="156"/>
      <c r="L5" s="156"/>
    </row>
    <row r="6" spans="1:12" ht="29.25" customHeight="1" thickBot="1">
      <c r="A6" s="283" t="s">
        <v>27</v>
      </c>
      <c r="B6" s="284" t="s">
        <v>10</v>
      </c>
      <c r="C6" s="284" t="s">
        <v>28</v>
      </c>
      <c r="D6" s="513"/>
      <c r="E6" s="519"/>
      <c r="F6" s="509"/>
      <c r="G6" s="156"/>
      <c r="H6" s="156"/>
      <c r="I6" s="156"/>
      <c r="J6" s="156"/>
      <c r="K6" s="156"/>
      <c r="L6" s="156"/>
    </row>
    <row r="7" spans="1:6" s="256" customFormat="1" ht="29.25" customHeight="1">
      <c r="A7" s="523" t="s">
        <v>288</v>
      </c>
      <c r="B7" s="524"/>
      <c r="C7" s="525"/>
      <c r="D7" s="288">
        <f>D8+D11+D14+D17+D22</f>
        <v>6300000000</v>
      </c>
      <c r="E7" s="289"/>
      <c r="F7" s="290"/>
    </row>
    <row r="8" spans="1:12" s="155" customFormat="1" ht="29.25" customHeight="1">
      <c r="A8" s="135"/>
      <c r="B8" s="522" t="s">
        <v>299</v>
      </c>
      <c r="C8" s="515"/>
      <c r="D8" s="301">
        <f>D9</f>
        <v>4600000000</v>
      </c>
      <c r="E8" s="162"/>
      <c r="F8" s="302"/>
      <c r="G8" s="166"/>
      <c r="H8" s="166"/>
      <c r="I8" s="166"/>
      <c r="J8" s="166"/>
      <c r="K8" s="166"/>
      <c r="L8" s="166"/>
    </row>
    <row r="9" spans="1:12" s="37" customFormat="1" ht="29.25" customHeight="1">
      <c r="A9" s="144"/>
      <c r="B9" s="186"/>
      <c r="C9" s="145" t="s">
        <v>6</v>
      </c>
      <c r="D9" s="174">
        <f>SUM(D10)</f>
        <v>4600000000</v>
      </c>
      <c r="E9" s="153"/>
      <c r="F9" s="161"/>
      <c r="G9" s="160"/>
      <c r="H9" s="160"/>
      <c r="I9" s="160"/>
      <c r="J9" s="160"/>
      <c r="K9" s="160"/>
      <c r="L9" s="160"/>
    </row>
    <row r="10" spans="1:12" s="37" customFormat="1" ht="29.25" customHeight="1">
      <c r="A10" s="144"/>
      <c r="B10" s="230"/>
      <c r="C10" s="229"/>
      <c r="D10" s="175">
        <v>4600000000</v>
      </c>
      <c r="E10" s="146" t="s">
        <v>415</v>
      </c>
      <c r="F10" s="161"/>
      <c r="G10" s="160"/>
      <c r="H10" s="160"/>
      <c r="I10" s="160"/>
      <c r="J10" s="160"/>
      <c r="K10" s="160"/>
      <c r="L10" s="160"/>
    </row>
    <row r="11" spans="1:12" s="155" customFormat="1" ht="29.25" customHeight="1">
      <c r="A11" s="138"/>
      <c r="B11" s="520" t="s">
        <v>300</v>
      </c>
      <c r="C11" s="521"/>
      <c r="D11" s="303">
        <f>D12</f>
        <v>0</v>
      </c>
      <c r="E11" s="162"/>
      <c r="F11" s="302"/>
      <c r="G11" s="166"/>
      <c r="H11" s="166"/>
      <c r="I11" s="166"/>
      <c r="J11" s="166"/>
      <c r="K11" s="166"/>
      <c r="L11" s="166"/>
    </row>
    <row r="12" spans="1:12" s="37" customFormat="1" ht="29.25" customHeight="1">
      <c r="A12" s="144"/>
      <c r="B12" s="186"/>
      <c r="C12" s="146" t="s">
        <v>159</v>
      </c>
      <c r="D12" s="177">
        <f>SUM(D13)</f>
        <v>0</v>
      </c>
      <c r="E12" s="146"/>
      <c r="F12" s="163"/>
      <c r="G12" s="160"/>
      <c r="H12" s="160"/>
      <c r="I12" s="160"/>
      <c r="J12" s="160"/>
      <c r="K12" s="160"/>
      <c r="L12" s="160"/>
    </row>
    <row r="13" spans="1:12" s="37" customFormat="1" ht="29.25" customHeight="1">
      <c r="A13" s="144"/>
      <c r="B13" s="230"/>
      <c r="C13" s="233"/>
      <c r="D13" s="176">
        <v>0</v>
      </c>
      <c r="E13" s="158"/>
      <c r="F13" s="159"/>
      <c r="G13" s="160"/>
      <c r="H13" s="160"/>
      <c r="I13" s="160"/>
      <c r="J13" s="160"/>
      <c r="K13" s="160"/>
      <c r="L13" s="160"/>
    </row>
    <row r="14" spans="1:12" s="155" customFormat="1" ht="29.25" customHeight="1">
      <c r="A14" s="136"/>
      <c r="B14" s="520" t="s">
        <v>74</v>
      </c>
      <c r="C14" s="521"/>
      <c r="D14" s="303">
        <f>D15</f>
        <v>1700000000</v>
      </c>
      <c r="E14" s="162"/>
      <c r="F14" s="302"/>
      <c r="G14" s="166"/>
      <c r="H14" s="166"/>
      <c r="I14" s="166"/>
      <c r="J14" s="166"/>
      <c r="K14" s="166"/>
      <c r="L14" s="166"/>
    </row>
    <row r="15" spans="1:12" s="37" customFormat="1" ht="29.25" customHeight="1">
      <c r="A15" s="144"/>
      <c r="B15" s="186"/>
      <c r="C15" s="147" t="s">
        <v>160</v>
      </c>
      <c r="D15" s="176">
        <f>SUM(D16)</f>
        <v>1700000000</v>
      </c>
      <c r="E15" s="153"/>
      <c r="F15" s="163"/>
      <c r="G15" s="160"/>
      <c r="H15" s="160"/>
      <c r="I15" s="160"/>
      <c r="J15" s="160"/>
      <c r="K15" s="160"/>
      <c r="L15" s="160"/>
    </row>
    <row r="16" spans="1:12" s="37" customFormat="1" ht="29.25" customHeight="1">
      <c r="A16" s="144"/>
      <c r="B16" s="230"/>
      <c r="C16" s="234"/>
      <c r="D16" s="177">
        <v>1700000000</v>
      </c>
      <c r="E16" s="146" t="s">
        <v>416</v>
      </c>
      <c r="F16" s="159"/>
      <c r="G16" s="160"/>
      <c r="H16" s="160"/>
      <c r="I16" s="160"/>
      <c r="J16" s="160"/>
      <c r="K16" s="160"/>
      <c r="L16" s="160"/>
    </row>
    <row r="17" spans="1:12" s="155" customFormat="1" ht="29.25" customHeight="1">
      <c r="A17" s="136"/>
      <c r="B17" s="520" t="s">
        <v>301</v>
      </c>
      <c r="C17" s="521"/>
      <c r="D17" s="303">
        <f>D18+D20</f>
        <v>0</v>
      </c>
      <c r="E17" s="162"/>
      <c r="F17" s="302"/>
      <c r="G17" s="166"/>
      <c r="H17" s="166"/>
      <c r="I17" s="166"/>
      <c r="J17" s="166"/>
      <c r="K17" s="166"/>
      <c r="L17" s="166"/>
    </row>
    <row r="18" spans="1:12" s="37" customFormat="1" ht="29.25" customHeight="1">
      <c r="A18" s="144"/>
      <c r="B18" s="186"/>
      <c r="C18" s="148" t="s">
        <v>161</v>
      </c>
      <c r="D18" s="178">
        <f>SUM(D19)</f>
        <v>0</v>
      </c>
      <c r="E18" s="169"/>
      <c r="F18" s="164"/>
      <c r="G18" s="160"/>
      <c r="H18" s="160"/>
      <c r="I18" s="160"/>
      <c r="J18" s="160"/>
      <c r="K18" s="160"/>
      <c r="L18" s="160"/>
    </row>
    <row r="19" spans="1:12" s="37" customFormat="1" ht="29.25" customHeight="1">
      <c r="A19" s="144"/>
      <c r="B19" s="185"/>
      <c r="C19" s="232"/>
      <c r="D19" s="178">
        <v>0</v>
      </c>
      <c r="E19" s="169"/>
      <c r="F19" s="164"/>
      <c r="G19" s="160"/>
      <c r="H19" s="160"/>
      <c r="I19" s="160"/>
      <c r="J19" s="160"/>
      <c r="K19" s="160"/>
      <c r="L19" s="160"/>
    </row>
    <row r="20" spans="1:12" s="37" customFormat="1" ht="29.25" customHeight="1">
      <c r="A20" s="144"/>
      <c r="B20" s="185"/>
      <c r="C20" s="153" t="s">
        <v>64</v>
      </c>
      <c r="D20" s="178">
        <f>SUM(D21)</f>
        <v>0</v>
      </c>
      <c r="E20" s="169"/>
      <c r="F20" s="164"/>
      <c r="G20" s="160"/>
      <c r="H20" s="160"/>
      <c r="I20" s="160"/>
      <c r="J20" s="160"/>
      <c r="K20" s="160"/>
      <c r="L20" s="160"/>
    </row>
    <row r="21" spans="1:12" s="37" customFormat="1" ht="29.25" customHeight="1">
      <c r="A21" s="144"/>
      <c r="B21" s="230"/>
      <c r="C21" s="232"/>
      <c r="D21" s="178">
        <v>0</v>
      </c>
      <c r="E21" s="169"/>
      <c r="F21" s="164"/>
      <c r="G21" s="160"/>
      <c r="H21" s="160"/>
      <c r="I21" s="160"/>
      <c r="J21" s="160"/>
      <c r="K21" s="160"/>
      <c r="L21" s="160"/>
    </row>
    <row r="22" spans="1:12" s="155" customFormat="1" ht="29.25" customHeight="1">
      <c r="A22" s="136"/>
      <c r="B22" s="520" t="s">
        <v>302</v>
      </c>
      <c r="C22" s="521"/>
      <c r="D22" s="301">
        <f>D23</f>
        <v>0</v>
      </c>
      <c r="E22" s="141"/>
      <c r="F22" s="302"/>
      <c r="G22" s="166"/>
      <c r="H22" s="166"/>
      <c r="I22" s="166"/>
      <c r="J22" s="166"/>
      <c r="K22" s="166"/>
      <c r="L22" s="166"/>
    </row>
    <row r="23" spans="1:12" s="37" customFormat="1" ht="29.25" customHeight="1">
      <c r="A23" s="144"/>
      <c r="B23" s="186"/>
      <c r="C23" s="147" t="s">
        <v>162</v>
      </c>
      <c r="D23" s="171">
        <f>SUM(D24)</f>
        <v>0</v>
      </c>
      <c r="E23" s="145"/>
      <c r="F23" s="161"/>
      <c r="G23" s="160"/>
      <c r="H23" s="160"/>
      <c r="I23" s="160"/>
      <c r="J23" s="160"/>
      <c r="K23" s="160"/>
      <c r="L23" s="160"/>
    </row>
    <row r="24" spans="1:12" s="37" customFormat="1" ht="29.25" customHeight="1" thickBot="1">
      <c r="A24" s="149"/>
      <c r="B24" s="187"/>
      <c r="C24" s="235"/>
      <c r="D24" s="179">
        <v>0</v>
      </c>
      <c r="E24" s="170"/>
      <c r="F24" s="165"/>
      <c r="G24" s="160"/>
      <c r="H24" s="160"/>
      <c r="I24" s="160"/>
      <c r="J24" s="160"/>
      <c r="K24" s="160"/>
      <c r="L24" s="160"/>
    </row>
    <row r="25" spans="1:6" s="291" customFormat="1" ht="29.25" customHeight="1">
      <c r="A25" s="516" t="s">
        <v>319</v>
      </c>
      <c r="B25" s="517"/>
      <c r="C25" s="517"/>
      <c r="D25" s="288">
        <f>D26+D45</f>
        <v>86920422000</v>
      </c>
      <c r="E25" s="289"/>
      <c r="F25" s="290"/>
    </row>
    <row r="26" spans="1:12" s="155" customFormat="1" ht="29.25" customHeight="1">
      <c r="A26" s="139"/>
      <c r="B26" s="522" t="s">
        <v>330</v>
      </c>
      <c r="C26" s="515"/>
      <c r="D26" s="301">
        <f>D27+D32+D41</f>
        <v>84056967000</v>
      </c>
      <c r="E26" s="162"/>
      <c r="F26" s="302"/>
      <c r="G26" s="166"/>
      <c r="H26" s="166"/>
      <c r="I26" s="166"/>
      <c r="J26" s="166"/>
      <c r="K26" s="166"/>
      <c r="L26" s="166"/>
    </row>
    <row r="27" spans="1:12" s="37" customFormat="1" ht="29.25" customHeight="1">
      <c r="A27" s="150"/>
      <c r="B27" s="151"/>
      <c r="C27" s="154" t="s">
        <v>331</v>
      </c>
      <c r="D27" s="171">
        <f>SUM(D28:D31)</f>
        <v>25168167000</v>
      </c>
      <c r="E27" s="145"/>
      <c r="F27" s="161"/>
      <c r="G27" s="160"/>
      <c r="H27" s="160"/>
      <c r="I27" s="160"/>
      <c r="J27" s="160"/>
      <c r="K27" s="160"/>
      <c r="L27" s="160"/>
    </row>
    <row r="28" spans="1:12" s="37" customFormat="1" ht="29.25" customHeight="1">
      <c r="A28" s="150"/>
      <c r="B28" s="183"/>
      <c r="C28" s="183"/>
      <c r="D28" s="52">
        <v>16650000000</v>
      </c>
      <c r="E28" s="153" t="s">
        <v>417</v>
      </c>
      <c r="F28" s="161"/>
      <c r="G28" s="160"/>
      <c r="H28" s="160"/>
      <c r="I28" s="160"/>
      <c r="J28" s="160"/>
      <c r="K28" s="160"/>
      <c r="L28" s="160"/>
    </row>
    <row r="29" spans="1:12" s="37" customFormat="1" ht="29.25" customHeight="1">
      <c r="A29" s="150"/>
      <c r="B29" s="183"/>
      <c r="C29" s="183"/>
      <c r="D29" s="52">
        <v>6299400000</v>
      </c>
      <c r="E29" s="145" t="s">
        <v>418</v>
      </c>
      <c r="F29" s="161"/>
      <c r="G29" s="160"/>
      <c r="H29" s="160"/>
      <c r="I29" s="160"/>
      <c r="J29" s="160"/>
      <c r="K29" s="160"/>
      <c r="L29" s="160"/>
    </row>
    <row r="30" spans="1:12" s="37" customFormat="1" ht="29.25" customHeight="1">
      <c r="A30" s="150"/>
      <c r="B30" s="183"/>
      <c r="C30" s="183"/>
      <c r="D30" s="52">
        <v>2068767000</v>
      </c>
      <c r="E30" s="145" t="s">
        <v>419</v>
      </c>
      <c r="F30" s="161"/>
      <c r="G30" s="160"/>
      <c r="H30" s="160"/>
      <c r="I30" s="160"/>
      <c r="J30" s="160"/>
      <c r="K30" s="160"/>
      <c r="L30" s="160"/>
    </row>
    <row r="31" spans="1:12" s="37" customFormat="1" ht="29.25" customHeight="1" thickBot="1">
      <c r="A31" s="669"/>
      <c r="B31" s="644"/>
      <c r="C31" s="644"/>
      <c r="D31" s="601">
        <v>150000000</v>
      </c>
      <c r="E31" s="670" t="s">
        <v>420</v>
      </c>
      <c r="F31" s="626"/>
      <c r="G31" s="160"/>
      <c r="H31" s="160"/>
      <c r="I31" s="160"/>
      <c r="J31" s="160"/>
      <c r="K31" s="160"/>
      <c r="L31" s="160"/>
    </row>
    <row r="32" spans="1:12" s="37" customFormat="1" ht="29.25" customHeight="1">
      <c r="A32" s="396"/>
      <c r="B32" s="410"/>
      <c r="C32" s="408" t="s">
        <v>332</v>
      </c>
      <c r="D32" s="413">
        <f>SUM(D33:D40)</f>
        <v>53210000000</v>
      </c>
      <c r="E32" s="411"/>
      <c r="F32" s="412"/>
      <c r="G32" s="160"/>
      <c r="H32" s="160"/>
      <c r="I32" s="160"/>
      <c r="J32" s="160"/>
      <c r="K32" s="160"/>
      <c r="L32" s="160"/>
    </row>
    <row r="33" spans="1:12" s="37" customFormat="1" ht="29.25" customHeight="1">
      <c r="A33" s="150"/>
      <c r="B33" s="183"/>
      <c r="C33" s="183"/>
      <c r="D33" s="241">
        <v>14450000000</v>
      </c>
      <c r="E33" s="146" t="s">
        <v>421</v>
      </c>
      <c r="F33" s="163"/>
      <c r="G33" s="160"/>
      <c r="H33" s="160"/>
      <c r="I33" s="160"/>
      <c r="J33" s="160"/>
      <c r="K33" s="160"/>
      <c r="L33" s="160"/>
    </row>
    <row r="34" spans="1:12" s="37" customFormat="1" ht="29.25" customHeight="1">
      <c r="A34" s="150"/>
      <c r="B34" s="183"/>
      <c r="C34" s="183"/>
      <c r="D34" s="80">
        <v>21000000000</v>
      </c>
      <c r="E34" s="184" t="s">
        <v>422</v>
      </c>
      <c r="F34" s="159"/>
      <c r="G34" s="160"/>
      <c r="H34" s="160"/>
      <c r="I34" s="160"/>
      <c r="J34" s="160"/>
      <c r="K34" s="160"/>
      <c r="L34" s="160"/>
    </row>
    <row r="35" spans="1:12" s="37" customFormat="1" ht="29.25" customHeight="1">
      <c r="A35" s="150"/>
      <c r="B35" s="183"/>
      <c r="C35" s="183"/>
      <c r="D35" s="80">
        <v>12100000000</v>
      </c>
      <c r="E35" s="184" t="s">
        <v>423</v>
      </c>
      <c r="F35" s="159"/>
      <c r="G35" s="160"/>
      <c r="H35" s="160"/>
      <c r="I35" s="160"/>
      <c r="J35" s="160"/>
      <c r="K35" s="160"/>
      <c r="L35" s="160"/>
    </row>
    <row r="36" spans="1:12" s="37" customFormat="1" ht="29.25" customHeight="1">
      <c r="A36" s="150"/>
      <c r="B36" s="183"/>
      <c r="C36" s="183"/>
      <c r="D36" s="80">
        <v>1350000000</v>
      </c>
      <c r="E36" s="184" t="s">
        <v>424</v>
      </c>
      <c r="F36" s="163"/>
      <c r="G36" s="160"/>
      <c r="H36" s="160"/>
      <c r="I36" s="160"/>
      <c r="J36" s="160"/>
      <c r="K36" s="160"/>
      <c r="L36" s="160"/>
    </row>
    <row r="37" spans="1:12" s="37" customFormat="1" ht="29.25" customHeight="1">
      <c r="A37" s="150"/>
      <c r="B37" s="183"/>
      <c r="C37" s="183"/>
      <c r="D37" s="80">
        <v>1050000000</v>
      </c>
      <c r="E37" s="184" t="s">
        <v>425</v>
      </c>
      <c r="F37" s="161"/>
      <c r="G37" s="160"/>
      <c r="H37" s="160"/>
      <c r="I37" s="160"/>
      <c r="J37" s="160"/>
      <c r="K37" s="160"/>
      <c r="L37" s="160"/>
    </row>
    <row r="38" spans="1:12" s="37" customFormat="1" ht="29.25" customHeight="1">
      <c r="A38" s="150"/>
      <c r="B38" s="183"/>
      <c r="C38" s="183"/>
      <c r="D38" s="80">
        <v>560000000</v>
      </c>
      <c r="E38" s="184" t="s">
        <v>426</v>
      </c>
      <c r="F38" s="161"/>
      <c r="G38" s="160"/>
      <c r="H38" s="160"/>
      <c r="I38" s="160"/>
      <c r="J38" s="160"/>
      <c r="K38" s="160"/>
      <c r="L38" s="160"/>
    </row>
    <row r="39" spans="1:12" s="37" customFormat="1" ht="29.25" customHeight="1">
      <c r="A39" s="150"/>
      <c r="B39" s="183"/>
      <c r="C39" s="183"/>
      <c r="D39" s="80">
        <v>450000000</v>
      </c>
      <c r="E39" s="184" t="s">
        <v>427</v>
      </c>
      <c r="F39" s="161"/>
      <c r="G39" s="160"/>
      <c r="H39" s="160"/>
      <c r="I39" s="160"/>
      <c r="J39" s="160"/>
      <c r="K39" s="160"/>
      <c r="L39" s="160"/>
    </row>
    <row r="40" spans="1:12" s="37" customFormat="1" ht="29.25" customHeight="1">
      <c r="A40" s="150"/>
      <c r="B40" s="183"/>
      <c r="C40" s="183"/>
      <c r="D40" s="80">
        <v>2250000000</v>
      </c>
      <c r="E40" s="184" t="s">
        <v>428</v>
      </c>
      <c r="F40" s="161"/>
      <c r="G40" s="160"/>
      <c r="H40" s="160"/>
      <c r="I40" s="160"/>
      <c r="J40" s="160"/>
      <c r="K40" s="160"/>
      <c r="L40" s="160"/>
    </row>
    <row r="41" spans="1:12" s="37" customFormat="1" ht="29.25" customHeight="1">
      <c r="A41" s="150"/>
      <c r="B41" s="183"/>
      <c r="C41" s="154" t="s">
        <v>333</v>
      </c>
      <c r="D41" s="80">
        <f>SUM(D42:D44)</f>
        <v>5678800000</v>
      </c>
      <c r="E41" s="184"/>
      <c r="F41" s="161"/>
      <c r="G41" s="160"/>
      <c r="H41" s="160"/>
      <c r="I41" s="160"/>
      <c r="J41" s="160"/>
      <c r="K41" s="160"/>
      <c r="L41" s="160"/>
    </row>
    <row r="42" spans="1:12" s="37" customFormat="1" ht="29.25" customHeight="1">
      <c r="A42" s="150"/>
      <c r="B42" s="183"/>
      <c r="C42" s="183"/>
      <c r="D42" s="80">
        <v>5500000000</v>
      </c>
      <c r="E42" s="184" t="s">
        <v>429</v>
      </c>
      <c r="F42" s="161"/>
      <c r="G42" s="160"/>
      <c r="H42" s="160"/>
      <c r="I42" s="160"/>
      <c r="J42" s="160"/>
      <c r="K42" s="160"/>
      <c r="L42" s="160"/>
    </row>
    <row r="43" spans="1:12" s="37" customFormat="1" ht="29.25" customHeight="1">
      <c r="A43" s="150"/>
      <c r="B43" s="183"/>
      <c r="C43" s="183"/>
      <c r="D43" s="80">
        <v>147800000</v>
      </c>
      <c r="E43" s="145" t="s">
        <v>430</v>
      </c>
      <c r="F43" s="161"/>
      <c r="G43" s="160"/>
      <c r="H43" s="160"/>
      <c r="I43" s="160"/>
      <c r="J43" s="160"/>
      <c r="K43" s="160"/>
      <c r="L43" s="160"/>
    </row>
    <row r="44" spans="1:12" s="37" customFormat="1" ht="29.25" customHeight="1">
      <c r="A44" s="150"/>
      <c r="B44" s="183"/>
      <c r="C44" s="183"/>
      <c r="D44" s="80">
        <v>31000000</v>
      </c>
      <c r="E44" s="145" t="s">
        <v>431</v>
      </c>
      <c r="F44" s="161"/>
      <c r="G44" s="160"/>
      <c r="H44" s="160"/>
      <c r="I44" s="160"/>
      <c r="J44" s="160"/>
      <c r="K44" s="160"/>
      <c r="L44" s="160"/>
    </row>
    <row r="45" spans="1:12" s="155" customFormat="1" ht="29.25" customHeight="1">
      <c r="A45" s="140"/>
      <c r="B45" s="514" t="s">
        <v>334</v>
      </c>
      <c r="C45" s="522"/>
      <c r="D45" s="305">
        <f>D46+D48+D62+D65</f>
        <v>2863455000</v>
      </c>
      <c r="E45" s="162"/>
      <c r="F45" s="304"/>
      <c r="G45" s="166"/>
      <c r="H45" s="166"/>
      <c r="I45" s="166"/>
      <c r="J45" s="166"/>
      <c r="K45" s="166"/>
      <c r="L45" s="166"/>
    </row>
    <row r="46" spans="1:12" s="37" customFormat="1" ht="29.25" customHeight="1">
      <c r="A46" s="150"/>
      <c r="B46" s="237"/>
      <c r="C46" s="306" t="s">
        <v>335</v>
      </c>
      <c r="D46" s="80">
        <f>SUM(D47:D47)</f>
        <v>0</v>
      </c>
      <c r="E46" s="145"/>
      <c r="F46" s="161"/>
      <c r="G46" s="160"/>
      <c r="H46" s="160"/>
      <c r="I46" s="160"/>
      <c r="J46" s="160"/>
      <c r="K46" s="160"/>
      <c r="L46" s="160"/>
    </row>
    <row r="47" spans="1:12" s="37" customFormat="1" ht="29.25" customHeight="1">
      <c r="A47" s="150"/>
      <c r="B47" s="185"/>
      <c r="C47" s="183"/>
      <c r="D47" s="80">
        <v>0</v>
      </c>
      <c r="E47" s="145"/>
      <c r="F47" s="161"/>
      <c r="G47" s="160"/>
      <c r="H47" s="160"/>
      <c r="I47" s="160"/>
      <c r="J47" s="160"/>
      <c r="K47" s="160"/>
      <c r="L47" s="160"/>
    </row>
    <row r="48" spans="1:12" s="37" customFormat="1" ht="29.25" customHeight="1">
      <c r="A48" s="150"/>
      <c r="B48" s="185"/>
      <c r="C48" s="154" t="s">
        <v>336</v>
      </c>
      <c r="D48" s="80">
        <f>SUM(D49:D61)</f>
        <v>2359500000</v>
      </c>
      <c r="E48" s="184"/>
      <c r="F48" s="161"/>
      <c r="G48" s="160"/>
      <c r="H48" s="160"/>
      <c r="I48" s="160"/>
      <c r="J48" s="160"/>
      <c r="K48" s="160"/>
      <c r="L48" s="160"/>
    </row>
    <row r="49" spans="1:12" s="37" customFormat="1" ht="29.25" customHeight="1">
      <c r="A49" s="150"/>
      <c r="B49" s="185"/>
      <c r="C49" s="183"/>
      <c r="D49" s="576">
        <v>180000000</v>
      </c>
      <c r="E49" s="574" t="s">
        <v>760</v>
      </c>
      <c r="F49" s="161"/>
      <c r="G49" s="160"/>
      <c r="H49" s="160"/>
      <c r="I49" s="160"/>
      <c r="J49" s="160"/>
      <c r="K49" s="160"/>
      <c r="L49" s="160"/>
    </row>
    <row r="50" spans="1:12" s="37" customFormat="1" ht="29.25" customHeight="1">
      <c r="A50" s="150"/>
      <c r="B50" s="185"/>
      <c r="C50" s="183"/>
      <c r="D50" s="576">
        <v>200000000</v>
      </c>
      <c r="E50" s="574" t="s">
        <v>761</v>
      </c>
      <c r="F50" s="161"/>
      <c r="G50" s="160"/>
      <c r="H50" s="160"/>
      <c r="I50" s="160"/>
      <c r="J50" s="160"/>
      <c r="K50" s="160"/>
      <c r="L50" s="160"/>
    </row>
    <row r="51" spans="1:12" s="37" customFormat="1" ht="29.25" customHeight="1">
      <c r="A51" s="150"/>
      <c r="B51" s="185"/>
      <c r="C51" s="183"/>
      <c r="D51" s="576">
        <v>721000000</v>
      </c>
      <c r="E51" s="574" t="s">
        <v>762</v>
      </c>
      <c r="F51" s="161"/>
      <c r="G51" s="160"/>
      <c r="H51" s="160"/>
      <c r="I51" s="160"/>
      <c r="J51" s="160"/>
      <c r="K51" s="160"/>
      <c r="L51" s="160"/>
    </row>
    <row r="52" spans="1:12" s="37" customFormat="1" ht="29.25" customHeight="1">
      <c r="A52" s="150"/>
      <c r="B52" s="185"/>
      <c r="C52" s="183"/>
      <c r="D52" s="576">
        <v>250000000</v>
      </c>
      <c r="E52" s="574" t="s">
        <v>763</v>
      </c>
      <c r="F52" s="161"/>
      <c r="G52" s="160"/>
      <c r="H52" s="160"/>
      <c r="I52" s="160"/>
      <c r="J52" s="160"/>
      <c r="K52" s="160"/>
      <c r="L52" s="160"/>
    </row>
    <row r="53" spans="1:12" s="37" customFormat="1" ht="29.25" customHeight="1">
      <c r="A53" s="150"/>
      <c r="B53" s="185"/>
      <c r="C53" s="183"/>
      <c r="D53" s="180">
        <v>200000000</v>
      </c>
      <c r="E53" s="145" t="s">
        <v>618</v>
      </c>
      <c r="F53" s="161"/>
      <c r="G53" s="160"/>
      <c r="H53" s="160"/>
      <c r="I53" s="160"/>
      <c r="J53" s="160"/>
      <c r="K53" s="160"/>
      <c r="L53" s="160"/>
    </row>
    <row r="54" spans="1:12" s="37" customFormat="1" ht="29.25" customHeight="1">
      <c r="A54" s="150"/>
      <c r="B54" s="185"/>
      <c r="C54" s="183"/>
      <c r="D54" s="180">
        <v>100000000</v>
      </c>
      <c r="E54" s="145" t="s">
        <v>619</v>
      </c>
      <c r="F54" s="161"/>
      <c r="G54" s="160"/>
      <c r="H54" s="160"/>
      <c r="I54" s="160"/>
      <c r="J54" s="160"/>
      <c r="K54" s="160"/>
      <c r="L54" s="160"/>
    </row>
    <row r="55" spans="1:12" s="37" customFormat="1" ht="29.25" customHeight="1">
      <c r="A55" s="150"/>
      <c r="B55" s="185"/>
      <c r="C55" s="183"/>
      <c r="D55" s="180">
        <v>100000000</v>
      </c>
      <c r="E55" s="145" t="s">
        <v>620</v>
      </c>
      <c r="F55" s="161"/>
      <c r="G55" s="160"/>
      <c r="H55" s="160"/>
      <c r="I55" s="160"/>
      <c r="J55" s="160"/>
      <c r="K55" s="160"/>
      <c r="L55" s="160"/>
    </row>
    <row r="56" spans="1:12" s="37" customFormat="1" ht="29.25" customHeight="1">
      <c r="A56" s="150"/>
      <c r="B56" s="185"/>
      <c r="C56" s="183"/>
      <c r="D56" s="180">
        <v>30000000</v>
      </c>
      <c r="E56" s="145" t="s">
        <v>621</v>
      </c>
      <c r="F56" s="161"/>
      <c r="G56" s="160"/>
      <c r="H56" s="160"/>
      <c r="I56" s="160"/>
      <c r="J56" s="160"/>
      <c r="K56" s="160"/>
      <c r="L56" s="160"/>
    </row>
    <row r="57" spans="1:12" s="37" customFormat="1" ht="29.25" customHeight="1">
      <c r="A57" s="150"/>
      <c r="B57" s="185"/>
      <c r="C57" s="183"/>
      <c r="D57" s="180">
        <v>30000000</v>
      </c>
      <c r="E57" s="145" t="s">
        <v>622</v>
      </c>
      <c r="F57" s="161"/>
      <c r="G57" s="160"/>
      <c r="H57" s="160"/>
      <c r="I57" s="160"/>
      <c r="J57" s="160"/>
      <c r="K57" s="160"/>
      <c r="L57" s="160"/>
    </row>
    <row r="58" spans="1:12" s="37" customFormat="1" ht="29.25" customHeight="1">
      <c r="A58" s="150"/>
      <c r="B58" s="185"/>
      <c r="C58" s="183"/>
      <c r="D58" s="180">
        <v>30000000</v>
      </c>
      <c r="E58" s="145" t="s">
        <v>623</v>
      </c>
      <c r="F58" s="161"/>
      <c r="G58" s="160"/>
      <c r="H58" s="160"/>
      <c r="I58" s="160"/>
      <c r="J58" s="160"/>
      <c r="K58" s="160"/>
      <c r="L58" s="160"/>
    </row>
    <row r="59" spans="1:12" s="37" customFormat="1" ht="29.25" customHeight="1">
      <c r="A59" s="150"/>
      <c r="B59" s="185"/>
      <c r="C59" s="183"/>
      <c r="D59" s="180">
        <v>8000000</v>
      </c>
      <c r="E59" s="145" t="s">
        <v>624</v>
      </c>
      <c r="F59" s="161"/>
      <c r="G59" s="160"/>
      <c r="H59" s="160"/>
      <c r="I59" s="160"/>
      <c r="J59" s="160"/>
      <c r="K59" s="160"/>
      <c r="L59" s="160"/>
    </row>
    <row r="60" spans="1:12" s="37" customFormat="1" ht="29.25" customHeight="1" thickBot="1">
      <c r="A60" s="419"/>
      <c r="B60" s="187"/>
      <c r="C60" s="236"/>
      <c r="D60" s="405">
        <v>2000000</v>
      </c>
      <c r="E60" s="420" t="s">
        <v>631</v>
      </c>
      <c r="F60" s="165"/>
      <c r="G60" s="160"/>
      <c r="H60" s="160"/>
      <c r="I60" s="160"/>
      <c r="J60" s="160"/>
      <c r="K60" s="160"/>
      <c r="L60" s="160"/>
    </row>
    <row r="61" spans="1:12" s="37" customFormat="1" ht="29.25" customHeight="1">
      <c r="A61" s="150"/>
      <c r="B61" s="185"/>
      <c r="C61" s="183"/>
      <c r="D61" s="416">
        <v>508500000</v>
      </c>
      <c r="E61" s="575" t="s">
        <v>764</v>
      </c>
      <c r="F61" s="163"/>
      <c r="G61" s="160"/>
      <c r="H61" s="160"/>
      <c r="I61" s="160"/>
      <c r="J61" s="160"/>
      <c r="K61" s="160"/>
      <c r="L61" s="160"/>
    </row>
    <row r="62" spans="1:12" s="37" customFormat="1" ht="29.25" customHeight="1">
      <c r="A62" s="150"/>
      <c r="B62" s="185"/>
      <c r="C62" s="154" t="s">
        <v>373</v>
      </c>
      <c r="D62" s="52">
        <f>SUM(D63:D64)</f>
        <v>443955000</v>
      </c>
      <c r="E62" s="158"/>
      <c r="F62" s="159"/>
      <c r="G62" s="160"/>
      <c r="H62" s="160"/>
      <c r="I62" s="160"/>
      <c r="J62" s="160"/>
      <c r="K62" s="160"/>
      <c r="L62" s="160"/>
    </row>
    <row r="63" spans="1:12" s="37" customFormat="1" ht="29.25" customHeight="1">
      <c r="A63" s="150"/>
      <c r="B63" s="185"/>
      <c r="C63" s="183"/>
      <c r="D63" s="180">
        <v>85100000</v>
      </c>
      <c r="E63" s="145" t="s">
        <v>432</v>
      </c>
      <c r="F63" s="161"/>
      <c r="G63" s="160"/>
      <c r="H63" s="160"/>
      <c r="I63" s="160"/>
      <c r="J63" s="160"/>
      <c r="K63" s="160"/>
      <c r="L63" s="160"/>
    </row>
    <row r="64" spans="1:12" s="37" customFormat="1" ht="29.25" customHeight="1">
      <c r="A64" s="150"/>
      <c r="B64" s="185"/>
      <c r="C64" s="183"/>
      <c r="D64" s="180">
        <v>358855000</v>
      </c>
      <c r="E64" s="145" t="s">
        <v>433</v>
      </c>
      <c r="F64" s="161"/>
      <c r="G64" s="160"/>
      <c r="H64" s="160"/>
      <c r="I64" s="160"/>
      <c r="J64" s="160"/>
      <c r="K64" s="160"/>
      <c r="L64" s="160"/>
    </row>
    <row r="65" spans="1:12" s="37" customFormat="1" ht="29.25" customHeight="1">
      <c r="A65" s="150"/>
      <c r="B65" s="185"/>
      <c r="C65" s="154" t="s">
        <v>334</v>
      </c>
      <c r="D65" s="80">
        <f>SUM(D66:D66)</f>
        <v>60000000</v>
      </c>
      <c r="E65" s="184"/>
      <c r="F65" s="161"/>
      <c r="G65" s="160"/>
      <c r="H65" s="160"/>
      <c r="I65" s="160"/>
      <c r="J65" s="160"/>
      <c r="K65" s="160"/>
      <c r="L65" s="160"/>
    </row>
    <row r="66" spans="1:12" s="37" customFormat="1" ht="29.25" customHeight="1" thickBot="1">
      <c r="A66" s="150"/>
      <c r="B66" s="185"/>
      <c r="C66" s="183"/>
      <c r="D66" s="80">
        <v>60000000</v>
      </c>
      <c r="E66" s="184" t="s">
        <v>748</v>
      </c>
      <c r="F66" s="161"/>
      <c r="G66" s="160"/>
      <c r="H66" s="160"/>
      <c r="I66" s="160"/>
      <c r="J66" s="160"/>
      <c r="K66" s="160"/>
      <c r="L66" s="160"/>
    </row>
    <row r="67" spans="1:6" s="291" customFormat="1" ht="29.25" customHeight="1">
      <c r="A67" s="516" t="s">
        <v>29</v>
      </c>
      <c r="B67" s="517"/>
      <c r="C67" s="517"/>
      <c r="D67" s="252">
        <f>D68+D79</f>
        <v>0</v>
      </c>
      <c r="E67" s="342"/>
      <c r="F67" s="290"/>
    </row>
    <row r="68" spans="1:12" s="155" customFormat="1" ht="29.25" customHeight="1">
      <c r="A68" s="135"/>
      <c r="B68" s="530" t="s">
        <v>303</v>
      </c>
      <c r="C68" s="515"/>
      <c r="D68" s="307">
        <f>D69+D71+D73+D75+D77</f>
        <v>0</v>
      </c>
      <c r="E68" s="137"/>
      <c r="F68" s="304"/>
      <c r="G68" s="166"/>
      <c r="H68" s="166"/>
      <c r="I68" s="166"/>
      <c r="J68" s="166"/>
      <c r="K68" s="166"/>
      <c r="L68" s="166"/>
    </row>
    <row r="69" spans="1:12" s="37" customFormat="1" ht="29.25" customHeight="1">
      <c r="A69" s="144"/>
      <c r="B69" s="151"/>
      <c r="C69" s="158" t="s">
        <v>163</v>
      </c>
      <c r="D69" s="52">
        <f>SUM(D70)</f>
        <v>0</v>
      </c>
      <c r="E69" s="153"/>
      <c r="F69" s="159"/>
      <c r="G69" s="160"/>
      <c r="H69" s="160"/>
      <c r="I69" s="160"/>
      <c r="J69" s="160"/>
      <c r="K69" s="160"/>
      <c r="L69" s="160"/>
    </row>
    <row r="70" spans="1:12" s="37" customFormat="1" ht="29.25" customHeight="1">
      <c r="A70" s="144"/>
      <c r="B70" s="183"/>
      <c r="C70" s="231"/>
      <c r="D70" s="52">
        <v>0</v>
      </c>
      <c r="E70" s="153"/>
      <c r="F70" s="159"/>
      <c r="G70" s="160"/>
      <c r="H70" s="160"/>
      <c r="I70" s="160"/>
      <c r="J70" s="160"/>
      <c r="K70" s="160"/>
      <c r="L70" s="160"/>
    </row>
    <row r="71" spans="1:12" s="37" customFormat="1" ht="29.25" customHeight="1">
      <c r="A71" s="144"/>
      <c r="B71" s="152"/>
      <c r="C71" s="158" t="s">
        <v>164</v>
      </c>
      <c r="D71" s="180">
        <f>SUM(D72)</f>
        <v>0</v>
      </c>
      <c r="E71" s="153"/>
      <c r="F71" s="159"/>
      <c r="G71" s="160"/>
      <c r="H71" s="160"/>
      <c r="I71" s="160"/>
      <c r="J71" s="160"/>
      <c r="K71" s="160"/>
      <c r="L71" s="160"/>
    </row>
    <row r="72" spans="1:12" s="37" customFormat="1" ht="29.25" customHeight="1">
      <c r="A72" s="144"/>
      <c r="B72" s="183"/>
      <c r="C72" s="231"/>
      <c r="D72" s="238">
        <v>0</v>
      </c>
      <c r="E72" s="145"/>
      <c r="F72" s="161"/>
      <c r="G72" s="160"/>
      <c r="H72" s="160"/>
      <c r="I72" s="160"/>
      <c r="J72" s="160"/>
      <c r="K72" s="160"/>
      <c r="L72" s="160"/>
    </row>
    <row r="73" spans="1:12" s="37" customFormat="1" ht="29.25" customHeight="1">
      <c r="A73" s="144"/>
      <c r="B73" s="152"/>
      <c r="C73" s="158" t="s">
        <v>165</v>
      </c>
      <c r="D73" s="180">
        <f>SUM(D74)</f>
        <v>0</v>
      </c>
      <c r="E73" s="153"/>
      <c r="F73" s="159"/>
      <c r="G73" s="160"/>
      <c r="H73" s="160"/>
      <c r="I73" s="160"/>
      <c r="J73" s="160"/>
      <c r="K73" s="160"/>
      <c r="L73" s="160"/>
    </row>
    <row r="74" spans="1:12" s="37" customFormat="1" ht="29.25" customHeight="1">
      <c r="A74" s="144"/>
      <c r="B74" s="183"/>
      <c r="C74" s="231"/>
      <c r="D74" s="180">
        <v>0</v>
      </c>
      <c r="E74" s="153"/>
      <c r="F74" s="159"/>
      <c r="G74" s="160"/>
      <c r="H74" s="160"/>
      <c r="I74" s="160"/>
      <c r="J74" s="160"/>
      <c r="K74" s="160"/>
      <c r="L74" s="160"/>
    </row>
    <row r="75" spans="1:12" s="37" customFormat="1" ht="29.25" customHeight="1">
      <c r="A75" s="144"/>
      <c r="B75" s="183"/>
      <c r="C75" s="153" t="s">
        <v>338</v>
      </c>
      <c r="D75" s="180">
        <f>SUM(D76)</f>
        <v>0</v>
      </c>
      <c r="E75" s="153"/>
      <c r="F75" s="159"/>
      <c r="G75" s="160"/>
      <c r="H75" s="160"/>
      <c r="I75" s="160"/>
      <c r="J75" s="160"/>
      <c r="K75" s="160"/>
      <c r="L75" s="160"/>
    </row>
    <row r="76" spans="1:12" s="37" customFormat="1" ht="29.25" customHeight="1">
      <c r="A76" s="144"/>
      <c r="B76" s="183"/>
      <c r="C76" s="231"/>
      <c r="D76" s="180">
        <v>0</v>
      </c>
      <c r="E76" s="153"/>
      <c r="F76" s="159"/>
      <c r="G76" s="160"/>
      <c r="H76" s="160"/>
      <c r="I76" s="160"/>
      <c r="J76" s="160"/>
      <c r="K76" s="160"/>
      <c r="L76" s="160"/>
    </row>
    <row r="77" spans="1:12" s="37" customFormat="1" ht="29.25" customHeight="1">
      <c r="A77" s="144"/>
      <c r="B77" s="152"/>
      <c r="C77" s="158" t="s">
        <v>166</v>
      </c>
      <c r="D77" s="180">
        <f>SUM(D78)</f>
        <v>0</v>
      </c>
      <c r="E77" s="153"/>
      <c r="F77" s="159"/>
      <c r="G77" s="160"/>
      <c r="H77" s="160"/>
      <c r="I77" s="160"/>
      <c r="J77" s="160"/>
      <c r="K77" s="160"/>
      <c r="L77" s="160"/>
    </row>
    <row r="78" spans="1:12" s="37" customFormat="1" ht="29.25" customHeight="1">
      <c r="A78" s="144"/>
      <c r="B78" s="183"/>
      <c r="C78" s="231"/>
      <c r="D78" s="180">
        <v>0</v>
      </c>
      <c r="E78" s="153"/>
      <c r="F78" s="161"/>
      <c r="G78" s="160"/>
      <c r="H78" s="160"/>
      <c r="I78" s="160"/>
      <c r="J78" s="160"/>
      <c r="K78" s="160"/>
      <c r="L78" s="160"/>
    </row>
    <row r="79" spans="1:12" s="155" customFormat="1" ht="29.25" customHeight="1">
      <c r="A79" s="138"/>
      <c r="B79" s="530" t="s">
        <v>167</v>
      </c>
      <c r="C79" s="515"/>
      <c r="D79" s="307">
        <f>D80+D82</f>
        <v>0</v>
      </c>
      <c r="E79" s="137"/>
      <c r="F79" s="304"/>
      <c r="G79" s="166"/>
      <c r="H79" s="166"/>
      <c r="I79" s="166"/>
      <c r="J79" s="166"/>
      <c r="K79" s="166"/>
      <c r="L79" s="166"/>
    </row>
    <row r="80" spans="1:12" s="37" customFormat="1" ht="29.25" customHeight="1">
      <c r="A80" s="144"/>
      <c r="B80" s="151"/>
      <c r="C80" s="306" t="s">
        <v>168</v>
      </c>
      <c r="D80" s="52">
        <f>SUM(D81)</f>
        <v>0</v>
      </c>
      <c r="E80" s="153"/>
      <c r="F80" s="159"/>
      <c r="G80" s="160"/>
      <c r="H80" s="160"/>
      <c r="I80" s="160"/>
      <c r="J80" s="160"/>
      <c r="K80" s="160"/>
      <c r="L80" s="160"/>
    </row>
    <row r="81" spans="1:12" s="37" customFormat="1" ht="29.25" customHeight="1">
      <c r="A81" s="144"/>
      <c r="B81" s="183"/>
      <c r="C81" s="183"/>
      <c r="D81" s="80">
        <v>0</v>
      </c>
      <c r="E81" s="145"/>
      <c r="F81" s="161"/>
      <c r="G81" s="160"/>
      <c r="H81" s="160"/>
      <c r="I81" s="160"/>
      <c r="J81" s="160"/>
      <c r="K81" s="160"/>
      <c r="L81" s="160"/>
    </row>
    <row r="82" spans="1:12" s="37" customFormat="1" ht="29.25" customHeight="1">
      <c r="A82" s="144"/>
      <c r="B82" s="152"/>
      <c r="C82" s="158" t="s">
        <v>169</v>
      </c>
      <c r="D82" s="238">
        <f>SUM(D83:D83)</f>
        <v>0</v>
      </c>
      <c r="E82" s="145"/>
      <c r="F82" s="161"/>
      <c r="G82" s="160"/>
      <c r="H82" s="160"/>
      <c r="I82" s="160"/>
      <c r="J82" s="160"/>
      <c r="K82" s="160"/>
      <c r="L82" s="160"/>
    </row>
    <row r="83" spans="1:12" s="37" customFormat="1" ht="29.25" customHeight="1" thickBot="1">
      <c r="A83" s="144"/>
      <c r="B83" s="183"/>
      <c r="C83" s="231"/>
      <c r="D83" s="238">
        <v>0</v>
      </c>
      <c r="E83" s="184"/>
      <c r="F83" s="161"/>
      <c r="G83" s="160"/>
      <c r="H83" s="160"/>
      <c r="I83" s="160"/>
      <c r="J83" s="160"/>
      <c r="K83" s="160"/>
      <c r="L83" s="160"/>
    </row>
    <row r="84" spans="1:6" s="291" customFormat="1" ht="29.25" customHeight="1">
      <c r="A84" s="516" t="s">
        <v>30</v>
      </c>
      <c r="B84" s="517"/>
      <c r="C84" s="517"/>
      <c r="D84" s="252">
        <f>D85</f>
        <v>900000000</v>
      </c>
      <c r="E84" s="289"/>
      <c r="F84" s="290"/>
    </row>
    <row r="85" spans="1:12" s="155" customFormat="1" ht="29.25" customHeight="1">
      <c r="A85" s="138"/>
      <c r="B85" s="514" t="s">
        <v>304</v>
      </c>
      <c r="C85" s="515"/>
      <c r="D85" s="305">
        <f>D86+D91+D93+D95</f>
        <v>900000000</v>
      </c>
      <c r="E85" s="141"/>
      <c r="F85" s="302"/>
      <c r="G85" s="166"/>
      <c r="H85" s="166"/>
      <c r="I85" s="166"/>
      <c r="J85" s="166"/>
      <c r="K85" s="166"/>
      <c r="L85" s="166"/>
    </row>
    <row r="86" spans="1:12" s="37" customFormat="1" ht="29.25" customHeight="1">
      <c r="A86" s="144"/>
      <c r="B86" s="151"/>
      <c r="C86" s="306" t="s">
        <v>170</v>
      </c>
      <c r="D86" s="52">
        <f>SUM(D87:D90)</f>
        <v>900000000</v>
      </c>
      <c r="E86" s="153"/>
      <c r="F86" s="159"/>
      <c r="G86" s="160"/>
      <c r="H86" s="160"/>
      <c r="I86" s="160"/>
      <c r="J86" s="160"/>
      <c r="K86" s="160"/>
      <c r="L86" s="160"/>
    </row>
    <row r="87" spans="1:12" s="37" customFormat="1" ht="29.25" customHeight="1">
      <c r="A87" s="144"/>
      <c r="B87" s="183"/>
      <c r="C87" s="183"/>
      <c r="D87" s="52">
        <v>700000000</v>
      </c>
      <c r="E87" s="153" t="s">
        <v>434</v>
      </c>
      <c r="F87" s="159"/>
      <c r="G87" s="160"/>
      <c r="H87" s="160"/>
      <c r="I87" s="160"/>
      <c r="J87" s="160"/>
      <c r="K87" s="160"/>
      <c r="L87" s="160"/>
    </row>
    <row r="88" spans="1:12" s="37" customFormat="1" ht="29.25" customHeight="1">
      <c r="A88" s="622"/>
      <c r="B88" s="628"/>
      <c r="C88" s="628"/>
      <c r="D88" s="596">
        <v>100000000</v>
      </c>
      <c r="E88" s="624" t="s">
        <v>435</v>
      </c>
      <c r="F88" s="625"/>
      <c r="G88" s="160"/>
      <c r="H88" s="160"/>
      <c r="I88" s="160"/>
      <c r="J88" s="160"/>
      <c r="K88" s="160"/>
      <c r="L88" s="160"/>
    </row>
    <row r="89" spans="1:12" s="37" customFormat="1" ht="29.25" customHeight="1" thickBot="1">
      <c r="A89" s="623"/>
      <c r="B89" s="644"/>
      <c r="C89" s="644"/>
      <c r="D89" s="645">
        <v>50000000</v>
      </c>
      <c r="E89" s="567" t="s">
        <v>632</v>
      </c>
      <c r="F89" s="568"/>
      <c r="G89" s="160"/>
      <c r="H89" s="160"/>
      <c r="I89" s="160"/>
      <c r="J89" s="160"/>
      <c r="K89" s="160"/>
      <c r="L89" s="160"/>
    </row>
    <row r="90" spans="1:12" s="37" customFormat="1" ht="29.25" customHeight="1">
      <c r="A90" s="434"/>
      <c r="B90" s="433"/>
      <c r="C90" s="433"/>
      <c r="D90" s="413">
        <v>50000000</v>
      </c>
      <c r="E90" s="411" t="s">
        <v>633</v>
      </c>
      <c r="F90" s="412"/>
      <c r="G90" s="160"/>
      <c r="H90" s="160"/>
      <c r="I90" s="160"/>
      <c r="J90" s="160"/>
      <c r="K90" s="160"/>
      <c r="L90" s="160"/>
    </row>
    <row r="91" spans="1:12" s="37" customFormat="1" ht="29.25" customHeight="1">
      <c r="A91" s="144"/>
      <c r="B91" s="152"/>
      <c r="C91" s="306" t="s">
        <v>171</v>
      </c>
      <c r="D91" s="52">
        <f>SUM(D92)</f>
        <v>0</v>
      </c>
      <c r="E91" s="153"/>
      <c r="F91" s="159"/>
      <c r="G91" s="160"/>
      <c r="H91" s="160"/>
      <c r="I91" s="160"/>
      <c r="J91" s="160"/>
      <c r="K91" s="160"/>
      <c r="L91" s="160"/>
    </row>
    <row r="92" spans="1:12" s="37" customFormat="1" ht="29.25" customHeight="1">
      <c r="A92" s="144"/>
      <c r="B92" s="183"/>
      <c r="C92" s="183"/>
      <c r="D92" s="57">
        <v>0</v>
      </c>
      <c r="E92" s="148"/>
      <c r="F92" s="164"/>
      <c r="G92" s="160"/>
      <c r="H92" s="160"/>
      <c r="I92" s="160"/>
      <c r="J92" s="160"/>
      <c r="K92" s="160"/>
      <c r="L92" s="160"/>
    </row>
    <row r="93" spans="1:12" s="37" customFormat="1" ht="29.25" customHeight="1">
      <c r="A93" s="144"/>
      <c r="B93" s="152"/>
      <c r="C93" s="306" t="s">
        <v>265</v>
      </c>
      <c r="D93" s="180">
        <f>SUM(D94)</f>
        <v>0</v>
      </c>
      <c r="E93" s="153"/>
      <c r="F93" s="159"/>
      <c r="G93" s="160"/>
      <c r="H93" s="160"/>
      <c r="I93" s="160"/>
      <c r="J93" s="160"/>
      <c r="K93" s="160"/>
      <c r="L93" s="160"/>
    </row>
    <row r="94" spans="1:12" s="37" customFormat="1" ht="29.25" customHeight="1">
      <c r="A94" s="144"/>
      <c r="B94" s="183"/>
      <c r="C94" s="183"/>
      <c r="D94" s="238">
        <v>0</v>
      </c>
      <c r="E94" s="184"/>
      <c r="F94" s="161"/>
      <c r="G94" s="160"/>
      <c r="H94" s="160"/>
      <c r="I94" s="160"/>
      <c r="J94" s="160"/>
      <c r="K94" s="160"/>
      <c r="L94" s="160"/>
    </row>
    <row r="95" spans="1:12" s="37" customFormat="1" ht="29.25" customHeight="1">
      <c r="A95" s="144"/>
      <c r="B95" s="152"/>
      <c r="C95" s="158" t="s">
        <v>172</v>
      </c>
      <c r="D95" s="80">
        <f>SUM(D96)</f>
        <v>0</v>
      </c>
      <c r="E95" s="184"/>
      <c r="F95" s="161"/>
      <c r="G95" s="160"/>
      <c r="H95" s="160"/>
      <c r="I95" s="160"/>
      <c r="J95" s="160"/>
      <c r="K95" s="160"/>
      <c r="L95" s="160"/>
    </row>
    <row r="96" spans="1:12" s="37" customFormat="1" ht="29.25" customHeight="1" thickBot="1">
      <c r="A96" s="149"/>
      <c r="B96" s="236"/>
      <c r="C96" s="308"/>
      <c r="D96" s="81">
        <v>0</v>
      </c>
      <c r="E96" s="170"/>
      <c r="F96" s="165"/>
      <c r="G96" s="160"/>
      <c r="H96" s="160"/>
      <c r="I96" s="160"/>
      <c r="J96" s="160"/>
      <c r="K96" s="160"/>
      <c r="L96" s="160"/>
    </row>
    <row r="97" spans="1:6" s="291" customFormat="1" ht="29.25" customHeight="1" thickBot="1">
      <c r="A97" s="531" t="s">
        <v>289</v>
      </c>
      <c r="B97" s="532"/>
      <c r="C97" s="532"/>
      <c r="D97" s="259">
        <f>D7+D25+D67+D84</f>
        <v>94120422000</v>
      </c>
      <c r="E97" s="292"/>
      <c r="F97" s="293"/>
    </row>
    <row r="98" spans="1:6" s="291" customFormat="1" ht="29.25" customHeight="1">
      <c r="A98" s="456" t="s">
        <v>351</v>
      </c>
      <c r="B98" s="457"/>
      <c r="C98" s="457"/>
      <c r="D98" s="252">
        <f>D99+D118</f>
        <v>732500000</v>
      </c>
      <c r="E98" s="252"/>
      <c r="F98" s="312"/>
    </row>
    <row r="99" spans="1:12" s="155" customFormat="1" ht="29.25" customHeight="1">
      <c r="A99" s="142"/>
      <c r="B99" s="504" t="s">
        <v>353</v>
      </c>
      <c r="C99" s="505"/>
      <c r="D99" s="305">
        <f>D100+D102+D104+D106+D108+D110+D112+D114+D116</f>
        <v>84500000</v>
      </c>
      <c r="E99" s="305"/>
      <c r="F99" s="313"/>
      <c r="G99" s="166"/>
      <c r="H99" s="166"/>
      <c r="I99" s="166"/>
      <c r="J99" s="166"/>
      <c r="K99" s="166"/>
      <c r="L99" s="166"/>
    </row>
    <row r="100" spans="1:12" s="37" customFormat="1" ht="29.25" customHeight="1">
      <c r="A100" s="91"/>
      <c r="B100" s="65"/>
      <c r="C100" s="78" t="s">
        <v>374</v>
      </c>
      <c r="D100" s="52">
        <f>SUM(D101)</f>
        <v>0</v>
      </c>
      <c r="E100" s="52"/>
      <c r="F100" s="314"/>
      <c r="G100" s="160"/>
      <c r="H100" s="160"/>
      <c r="I100" s="160"/>
      <c r="J100" s="160"/>
      <c r="K100" s="160"/>
      <c r="L100" s="160"/>
    </row>
    <row r="101" spans="1:12" s="37" customFormat="1" ht="29.25" customHeight="1">
      <c r="A101" s="91"/>
      <c r="B101" s="240"/>
      <c r="C101" s="240"/>
      <c r="D101" s="52">
        <v>0</v>
      </c>
      <c r="E101" s="52"/>
      <c r="F101" s="314"/>
      <c r="G101" s="160"/>
      <c r="H101" s="160"/>
      <c r="I101" s="160"/>
      <c r="J101" s="160"/>
      <c r="K101" s="160"/>
      <c r="L101" s="160"/>
    </row>
    <row r="102" spans="1:12" s="37" customFormat="1" ht="29.25" customHeight="1">
      <c r="A102" s="91"/>
      <c r="B102" s="89"/>
      <c r="C102" s="78" t="s">
        <v>173</v>
      </c>
      <c r="D102" s="52">
        <f>SUM(D103)</f>
        <v>0</v>
      </c>
      <c r="E102" s="52"/>
      <c r="F102" s="243"/>
      <c r="G102" s="160"/>
      <c r="H102" s="160"/>
      <c r="I102" s="160"/>
      <c r="J102" s="160"/>
      <c r="K102" s="160"/>
      <c r="L102" s="160"/>
    </row>
    <row r="103" spans="1:12" s="37" customFormat="1" ht="29.25" customHeight="1">
      <c r="A103" s="91"/>
      <c r="B103" s="240"/>
      <c r="C103" s="240"/>
      <c r="D103" s="57">
        <v>0</v>
      </c>
      <c r="E103" s="57"/>
      <c r="F103" s="314"/>
      <c r="G103" s="160"/>
      <c r="H103" s="160"/>
      <c r="I103" s="160"/>
      <c r="J103" s="160"/>
      <c r="K103" s="160"/>
      <c r="L103" s="160"/>
    </row>
    <row r="104" spans="1:12" s="37" customFormat="1" ht="29.25" customHeight="1">
      <c r="A104" s="91"/>
      <c r="B104" s="89"/>
      <c r="C104" s="78" t="s">
        <v>174</v>
      </c>
      <c r="D104" s="52">
        <f>SUM(D105:D105)</f>
        <v>0</v>
      </c>
      <c r="E104" s="228"/>
      <c r="F104" s="314"/>
      <c r="G104" s="160"/>
      <c r="H104" s="160"/>
      <c r="I104" s="160"/>
      <c r="J104" s="160"/>
      <c r="K104" s="160"/>
      <c r="L104" s="160"/>
    </row>
    <row r="105" spans="1:12" s="37" customFormat="1" ht="29.25" customHeight="1">
      <c r="A105" s="91"/>
      <c r="B105" s="240"/>
      <c r="C105" s="240"/>
      <c r="D105" s="52">
        <v>0</v>
      </c>
      <c r="E105" s="228"/>
      <c r="F105" s="314"/>
      <c r="G105" s="160"/>
      <c r="H105" s="160"/>
      <c r="I105" s="160"/>
      <c r="J105" s="160"/>
      <c r="K105" s="160"/>
      <c r="L105" s="160"/>
    </row>
    <row r="106" spans="1:12" s="37" customFormat="1" ht="29.25" customHeight="1">
      <c r="A106" s="91"/>
      <c r="B106" s="89"/>
      <c r="C106" s="78" t="s">
        <v>175</v>
      </c>
      <c r="D106" s="52">
        <f>SUM(D107)</f>
        <v>0</v>
      </c>
      <c r="E106" s="52"/>
      <c r="F106" s="314"/>
      <c r="G106" s="160"/>
      <c r="H106" s="160"/>
      <c r="I106" s="160"/>
      <c r="J106" s="160"/>
      <c r="K106" s="160"/>
      <c r="L106" s="160"/>
    </row>
    <row r="107" spans="1:12" s="37" customFormat="1" ht="29.25" customHeight="1">
      <c r="A107" s="91"/>
      <c r="B107" s="240"/>
      <c r="C107" s="240"/>
      <c r="D107" s="52">
        <v>0</v>
      </c>
      <c r="E107" s="52"/>
      <c r="F107" s="314"/>
      <c r="G107" s="160"/>
      <c r="H107" s="160"/>
      <c r="I107" s="160"/>
      <c r="J107" s="160"/>
      <c r="K107" s="160"/>
      <c r="L107" s="160"/>
    </row>
    <row r="108" spans="1:12" s="37" customFormat="1" ht="29.25" customHeight="1">
      <c r="A108" s="91"/>
      <c r="B108" s="89"/>
      <c r="C108" s="78" t="s">
        <v>176</v>
      </c>
      <c r="D108" s="52">
        <f>SUM(D109)</f>
        <v>0</v>
      </c>
      <c r="E108" s="52"/>
      <c r="F108" s="314"/>
      <c r="G108" s="160"/>
      <c r="H108" s="160"/>
      <c r="I108" s="160"/>
      <c r="J108" s="160"/>
      <c r="K108" s="160"/>
      <c r="L108" s="160"/>
    </row>
    <row r="109" spans="1:12" s="37" customFormat="1" ht="29.25" customHeight="1">
      <c r="A109" s="91"/>
      <c r="B109" s="240"/>
      <c r="C109" s="240"/>
      <c r="D109" s="52">
        <v>0</v>
      </c>
      <c r="E109" s="52"/>
      <c r="F109" s="314"/>
      <c r="G109" s="160"/>
      <c r="H109" s="160"/>
      <c r="I109" s="160"/>
      <c r="J109" s="160"/>
      <c r="K109" s="160"/>
      <c r="L109" s="160"/>
    </row>
    <row r="110" spans="1:12" s="37" customFormat="1" ht="29.25" customHeight="1">
      <c r="A110" s="91"/>
      <c r="B110" s="89"/>
      <c r="C110" s="78" t="s">
        <v>177</v>
      </c>
      <c r="D110" s="52">
        <f>SUM(D111)</f>
        <v>0</v>
      </c>
      <c r="E110" s="52"/>
      <c r="F110" s="314"/>
      <c r="G110" s="160"/>
      <c r="H110" s="160"/>
      <c r="I110" s="160"/>
      <c r="J110" s="160"/>
      <c r="K110" s="160"/>
      <c r="L110" s="160"/>
    </row>
    <row r="111" spans="1:12" s="37" customFormat="1" ht="29.25" customHeight="1">
      <c r="A111" s="91"/>
      <c r="B111" s="240"/>
      <c r="C111" s="240"/>
      <c r="D111" s="52">
        <v>0</v>
      </c>
      <c r="E111" s="52"/>
      <c r="F111" s="314"/>
      <c r="G111" s="160"/>
      <c r="H111" s="160"/>
      <c r="I111" s="160"/>
      <c r="J111" s="160"/>
      <c r="K111" s="160"/>
      <c r="L111" s="160"/>
    </row>
    <row r="112" spans="1:12" s="37" customFormat="1" ht="29.25" customHeight="1">
      <c r="A112" s="91"/>
      <c r="B112" s="89"/>
      <c r="C112" s="78" t="s">
        <v>178</v>
      </c>
      <c r="D112" s="52">
        <f>SUM(D113)</f>
        <v>84500000</v>
      </c>
      <c r="E112" s="228"/>
      <c r="F112" s="314"/>
      <c r="G112" s="160"/>
      <c r="H112" s="160"/>
      <c r="I112" s="160"/>
      <c r="J112" s="160"/>
      <c r="K112" s="160"/>
      <c r="L112" s="160"/>
    </row>
    <row r="113" spans="1:12" s="37" customFormat="1" ht="29.25" customHeight="1">
      <c r="A113" s="91"/>
      <c r="B113" s="240"/>
      <c r="C113" s="240"/>
      <c r="D113" s="52">
        <v>84500000</v>
      </c>
      <c r="E113" s="228" t="s">
        <v>634</v>
      </c>
      <c r="F113" s="314"/>
      <c r="G113" s="160"/>
      <c r="H113" s="160"/>
      <c r="I113" s="160"/>
      <c r="J113" s="160"/>
      <c r="K113" s="160"/>
      <c r="L113" s="160"/>
    </row>
    <row r="114" spans="1:12" s="37" customFormat="1" ht="29.25" customHeight="1">
      <c r="A114" s="91"/>
      <c r="B114" s="89"/>
      <c r="C114" s="78" t="s">
        <v>179</v>
      </c>
      <c r="D114" s="52">
        <f>SUM(D115)</f>
        <v>0</v>
      </c>
      <c r="E114" s="52"/>
      <c r="F114" s="314"/>
      <c r="G114" s="160"/>
      <c r="H114" s="160"/>
      <c r="I114" s="160"/>
      <c r="J114" s="160"/>
      <c r="K114" s="160"/>
      <c r="L114" s="160"/>
    </row>
    <row r="115" spans="1:12" s="37" customFormat="1" ht="29.25" customHeight="1">
      <c r="A115" s="91"/>
      <c r="B115" s="240"/>
      <c r="C115" s="240"/>
      <c r="D115" s="52">
        <v>0</v>
      </c>
      <c r="E115" s="52"/>
      <c r="F115" s="314"/>
      <c r="G115" s="160"/>
      <c r="H115" s="160"/>
      <c r="I115" s="160"/>
      <c r="J115" s="160"/>
      <c r="K115" s="160"/>
      <c r="L115" s="160"/>
    </row>
    <row r="116" spans="1:12" s="37" customFormat="1" ht="29.25" customHeight="1">
      <c r="A116" s="91"/>
      <c r="B116" s="89"/>
      <c r="C116" s="78" t="s">
        <v>180</v>
      </c>
      <c r="D116" s="52">
        <f>SUM(D117)</f>
        <v>0</v>
      </c>
      <c r="E116" s="52"/>
      <c r="F116" s="314"/>
      <c r="G116" s="160"/>
      <c r="H116" s="160"/>
      <c r="I116" s="160"/>
      <c r="J116" s="160"/>
      <c r="K116" s="160"/>
      <c r="L116" s="160"/>
    </row>
    <row r="117" spans="1:12" s="37" customFormat="1" ht="29.25" customHeight="1">
      <c r="A117" s="604"/>
      <c r="B117" s="646"/>
      <c r="C117" s="646"/>
      <c r="D117" s="600">
        <v>0</v>
      </c>
      <c r="E117" s="600"/>
      <c r="F117" s="650"/>
      <c r="G117" s="160"/>
      <c r="H117" s="160"/>
      <c r="I117" s="160"/>
      <c r="J117" s="160"/>
      <c r="K117" s="160"/>
      <c r="L117" s="160"/>
    </row>
    <row r="118" spans="1:12" s="155" customFormat="1" ht="29.25" customHeight="1" thickBot="1">
      <c r="A118" s="573"/>
      <c r="B118" s="572" t="s">
        <v>354</v>
      </c>
      <c r="C118" s="571"/>
      <c r="D118" s="570">
        <f>D119+D121+D131+D133+D135+D137</f>
        <v>648000000</v>
      </c>
      <c r="E118" s="570"/>
      <c r="F118" s="569"/>
      <c r="G118" s="166"/>
      <c r="H118" s="166"/>
      <c r="I118" s="166"/>
      <c r="J118" s="166"/>
      <c r="K118" s="166"/>
      <c r="L118" s="166"/>
    </row>
    <row r="119" spans="1:12" s="37" customFormat="1" ht="29.25" customHeight="1">
      <c r="A119" s="91"/>
      <c r="B119" s="89"/>
      <c r="C119" s="11" t="s">
        <v>181</v>
      </c>
      <c r="D119" s="57">
        <f>SUM(D120)</f>
        <v>0</v>
      </c>
      <c r="E119" s="57"/>
      <c r="F119" s="314"/>
      <c r="G119" s="160"/>
      <c r="H119" s="160"/>
      <c r="I119" s="160"/>
      <c r="J119" s="160"/>
      <c r="K119" s="160"/>
      <c r="L119" s="160"/>
    </row>
    <row r="120" spans="1:12" s="37" customFormat="1" ht="29.25" customHeight="1">
      <c r="A120" s="91"/>
      <c r="B120" s="240"/>
      <c r="C120" s="240"/>
      <c r="D120" s="80">
        <v>0</v>
      </c>
      <c r="E120" s="80"/>
      <c r="F120" s="315"/>
      <c r="G120" s="160"/>
      <c r="H120" s="160"/>
      <c r="I120" s="160"/>
      <c r="J120" s="160"/>
      <c r="K120" s="160"/>
      <c r="L120" s="160"/>
    </row>
    <row r="121" spans="1:12" s="37" customFormat="1" ht="29.25" customHeight="1">
      <c r="A121" s="91"/>
      <c r="B121" s="89"/>
      <c r="C121" s="78" t="s">
        <v>182</v>
      </c>
      <c r="D121" s="52">
        <f>SUM(D122:D130)</f>
        <v>648000000</v>
      </c>
      <c r="E121" s="228"/>
      <c r="F121" s="243"/>
      <c r="G121" s="160"/>
      <c r="H121" s="160"/>
      <c r="I121" s="160"/>
      <c r="J121" s="160"/>
      <c r="K121" s="160"/>
      <c r="L121" s="160"/>
    </row>
    <row r="122" spans="1:12" s="37" customFormat="1" ht="29.25" customHeight="1">
      <c r="A122" s="91"/>
      <c r="B122" s="240"/>
      <c r="C122" s="240"/>
      <c r="D122" s="52">
        <v>75000000</v>
      </c>
      <c r="E122" s="228" t="s">
        <v>749</v>
      </c>
      <c r="F122" s="314"/>
      <c r="G122" s="160"/>
      <c r="H122" s="160"/>
      <c r="I122" s="160"/>
      <c r="J122" s="160"/>
      <c r="K122" s="160"/>
      <c r="L122" s="160"/>
    </row>
    <row r="123" spans="1:12" s="37" customFormat="1" ht="29.25" customHeight="1">
      <c r="A123" s="91"/>
      <c r="B123" s="240"/>
      <c r="C123" s="240"/>
      <c r="D123" s="52">
        <v>35000000</v>
      </c>
      <c r="E123" s="228" t="s">
        <v>759</v>
      </c>
      <c r="F123" s="314"/>
      <c r="G123" s="160"/>
      <c r="H123" s="160"/>
      <c r="I123" s="160"/>
      <c r="J123" s="160"/>
      <c r="K123" s="160"/>
      <c r="L123" s="160"/>
    </row>
    <row r="124" spans="1:12" s="37" customFormat="1" ht="29.25" customHeight="1">
      <c r="A124" s="91"/>
      <c r="B124" s="240"/>
      <c r="C124" s="240"/>
      <c r="D124" s="52">
        <v>50000000</v>
      </c>
      <c r="E124" s="228" t="s">
        <v>750</v>
      </c>
      <c r="F124" s="314"/>
      <c r="G124" s="160"/>
      <c r="H124" s="160"/>
      <c r="I124" s="160"/>
      <c r="J124" s="160"/>
      <c r="K124" s="160"/>
      <c r="L124" s="160"/>
    </row>
    <row r="125" spans="1:12" s="37" customFormat="1" ht="29.25" customHeight="1">
      <c r="A125" s="91"/>
      <c r="B125" s="240"/>
      <c r="C125" s="240"/>
      <c r="D125" s="52">
        <v>40000000</v>
      </c>
      <c r="E125" s="228" t="s">
        <v>751</v>
      </c>
      <c r="F125" s="314"/>
      <c r="G125" s="160"/>
      <c r="H125" s="160"/>
      <c r="I125" s="160"/>
      <c r="J125" s="160"/>
      <c r="K125" s="160"/>
      <c r="L125" s="160"/>
    </row>
    <row r="126" spans="1:12" s="37" customFormat="1" ht="29.25" customHeight="1">
      <c r="A126" s="91"/>
      <c r="B126" s="240"/>
      <c r="C126" s="240"/>
      <c r="D126" s="52">
        <v>20000000</v>
      </c>
      <c r="E126" s="228" t="s">
        <v>752</v>
      </c>
      <c r="F126" s="314"/>
      <c r="G126" s="160"/>
      <c r="H126" s="160"/>
      <c r="I126" s="160"/>
      <c r="J126" s="160"/>
      <c r="K126" s="160"/>
      <c r="L126" s="160"/>
    </row>
    <row r="127" spans="1:12" s="37" customFormat="1" ht="29.25" customHeight="1">
      <c r="A127" s="91"/>
      <c r="B127" s="240"/>
      <c r="C127" s="240"/>
      <c r="D127" s="52">
        <v>17000000</v>
      </c>
      <c r="E127" s="228" t="s">
        <v>753</v>
      </c>
      <c r="F127" s="314"/>
      <c r="G127" s="160"/>
      <c r="H127" s="160"/>
      <c r="I127" s="160"/>
      <c r="J127" s="160"/>
      <c r="K127" s="160"/>
      <c r="L127" s="160"/>
    </row>
    <row r="128" spans="1:12" s="37" customFormat="1" ht="29.25" customHeight="1">
      <c r="A128" s="91"/>
      <c r="B128" s="240"/>
      <c r="C128" s="240"/>
      <c r="D128" s="52">
        <v>15000000</v>
      </c>
      <c r="E128" s="228" t="s">
        <v>754</v>
      </c>
      <c r="F128" s="314"/>
      <c r="G128" s="160"/>
      <c r="H128" s="160"/>
      <c r="I128" s="160"/>
      <c r="J128" s="160"/>
      <c r="K128" s="160"/>
      <c r="L128" s="160"/>
    </row>
    <row r="129" spans="1:12" s="37" customFormat="1" ht="29.25" customHeight="1">
      <c r="A129" s="91"/>
      <c r="B129" s="240"/>
      <c r="C129" s="240"/>
      <c r="D129" s="52">
        <v>300000000</v>
      </c>
      <c r="E129" s="228" t="s">
        <v>755</v>
      </c>
      <c r="F129" s="314"/>
      <c r="G129" s="160"/>
      <c r="H129" s="160"/>
      <c r="I129" s="160"/>
      <c r="J129" s="160"/>
      <c r="K129" s="160"/>
      <c r="L129" s="160"/>
    </row>
    <row r="130" spans="1:12" s="37" customFormat="1" ht="29.25" customHeight="1">
      <c r="A130" s="91"/>
      <c r="B130" s="240"/>
      <c r="C130" s="240"/>
      <c r="D130" s="52">
        <v>96000000</v>
      </c>
      <c r="E130" s="577" t="s">
        <v>765</v>
      </c>
      <c r="F130" s="314"/>
      <c r="G130" s="160"/>
      <c r="H130" s="160"/>
      <c r="I130" s="160"/>
      <c r="J130" s="160"/>
      <c r="K130" s="160"/>
      <c r="L130" s="160"/>
    </row>
    <row r="131" spans="1:12" s="37" customFormat="1" ht="29.25" customHeight="1">
      <c r="A131" s="91"/>
      <c r="B131" s="89"/>
      <c r="C131" s="78" t="s">
        <v>183</v>
      </c>
      <c r="D131" s="52">
        <f>SUM(D132)</f>
        <v>0</v>
      </c>
      <c r="E131" s="228"/>
      <c r="F131" s="314"/>
      <c r="G131" s="160"/>
      <c r="H131" s="160"/>
      <c r="I131" s="160"/>
      <c r="J131" s="160"/>
      <c r="K131" s="160"/>
      <c r="L131" s="160"/>
    </row>
    <row r="132" spans="1:12" s="37" customFormat="1" ht="29.25" customHeight="1">
      <c r="A132" s="91"/>
      <c r="B132" s="240"/>
      <c r="C132" s="240"/>
      <c r="D132" s="52">
        <v>0</v>
      </c>
      <c r="E132" s="228"/>
      <c r="F132" s="314"/>
      <c r="G132" s="160"/>
      <c r="H132" s="160"/>
      <c r="I132" s="160"/>
      <c r="J132" s="160"/>
      <c r="K132" s="160"/>
      <c r="L132" s="160"/>
    </row>
    <row r="133" spans="1:12" s="37" customFormat="1" ht="29.25" customHeight="1">
      <c r="A133" s="91"/>
      <c r="B133" s="89"/>
      <c r="C133" s="78" t="s">
        <v>184</v>
      </c>
      <c r="D133" s="52">
        <f>SUM(D134)</f>
        <v>0</v>
      </c>
      <c r="E133" s="52"/>
      <c r="F133" s="314"/>
      <c r="G133" s="160"/>
      <c r="H133" s="160"/>
      <c r="I133" s="160"/>
      <c r="J133" s="160"/>
      <c r="K133" s="160"/>
      <c r="L133" s="160"/>
    </row>
    <row r="134" spans="1:12" s="37" customFormat="1" ht="29.25" customHeight="1">
      <c r="A134" s="91"/>
      <c r="B134" s="240"/>
      <c r="C134" s="240"/>
      <c r="D134" s="52">
        <v>0</v>
      </c>
      <c r="E134" s="52"/>
      <c r="F134" s="314"/>
      <c r="G134" s="160"/>
      <c r="H134" s="160"/>
      <c r="I134" s="160"/>
      <c r="J134" s="160"/>
      <c r="K134" s="160"/>
      <c r="L134" s="160"/>
    </row>
    <row r="135" spans="1:12" s="37" customFormat="1" ht="29.25" customHeight="1">
      <c r="A135" s="91"/>
      <c r="B135" s="89"/>
      <c r="C135" s="78" t="s">
        <v>185</v>
      </c>
      <c r="D135" s="52">
        <f>SUM(D136)</f>
        <v>0</v>
      </c>
      <c r="E135" s="52"/>
      <c r="F135" s="314"/>
      <c r="G135" s="160"/>
      <c r="H135" s="160"/>
      <c r="I135" s="160"/>
      <c r="J135" s="160"/>
      <c r="K135" s="160"/>
      <c r="L135" s="160"/>
    </row>
    <row r="136" spans="1:12" s="37" customFormat="1" ht="29.25" customHeight="1">
      <c r="A136" s="91"/>
      <c r="B136" s="240"/>
      <c r="C136" s="240"/>
      <c r="D136" s="80">
        <v>0</v>
      </c>
      <c r="E136" s="80"/>
      <c r="F136" s="315"/>
      <c r="G136" s="160"/>
      <c r="H136" s="160"/>
      <c r="I136" s="160"/>
      <c r="J136" s="160"/>
      <c r="K136" s="160"/>
      <c r="L136" s="160"/>
    </row>
    <row r="137" spans="1:12" s="37" customFormat="1" ht="29.25" customHeight="1">
      <c r="A137" s="91"/>
      <c r="B137" s="89"/>
      <c r="C137" s="78" t="s">
        <v>375</v>
      </c>
      <c r="D137" s="80">
        <f>SUM(D138)</f>
        <v>0</v>
      </c>
      <c r="E137" s="80"/>
      <c r="F137" s="243"/>
      <c r="G137" s="160"/>
      <c r="H137" s="160"/>
      <c r="I137" s="160"/>
      <c r="J137" s="160"/>
      <c r="K137" s="160"/>
      <c r="L137" s="160"/>
    </row>
    <row r="138" spans="1:12" s="37" customFormat="1" ht="29.25" customHeight="1" thickBot="1">
      <c r="A138" s="82"/>
      <c r="B138" s="242"/>
      <c r="C138" s="242"/>
      <c r="D138" s="81">
        <v>0</v>
      </c>
      <c r="E138" s="344"/>
      <c r="F138" s="316"/>
      <c r="G138" s="160"/>
      <c r="H138" s="160"/>
      <c r="I138" s="160"/>
      <c r="J138" s="160"/>
      <c r="K138" s="160"/>
      <c r="L138" s="160"/>
    </row>
    <row r="139" spans="1:6" s="291" customFormat="1" ht="29.25" customHeight="1">
      <c r="A139" s="456" t="s">
        <v>290</v>
      </c>
      <c r="B139" s="457"/>
      <c r="C139" s="457"/>
      <c r="D139" s="252">
        <f>D140+D149+D164+D171</f>
        <v>0</v>
      </c>
      <c r="E139" s="252"/>
      <c r="F139" s="312"/>
    </row>
    <row r="140" spans="1:12" s="155" customFormat="1" ht="29.25" customHeight="1">
      <c r="A140" s="143"/>
      <c r="B140" s="526" t="s">
        <v>305</v>
      </c>
      <c r="C140" s="527"/>
      <c r="D140" s="371">
        <f>D141+D143+D145+D147</f>
        <v>0</v>
      </c>
      <c r="E140" s="371"/>
      <c r="F140" s="313"/>
      <c r="G140" s="166"/>
      <c r="H140" s="166"/>
      <c r="I140" s="166"/>
      <c r="J140" s="166"/>
      <c r="K140" s="166"/>
      <c r="L140" s="166"/>
    </row>
    <row r="141" spans="1:12" s="37" customFormat="1" ht="29.25" customHeight="1">
      <c r="A141" s="91"/>
      <c r="B141" s="65"/>
      <c r="C141" s="78" t="s">
        <v>186</v>
      </c>
      <c r="D141" s="52">
        <f>SUM(D142)</f>
        <v>0</v>
      </c>
      <c r="E141" s="52"/>
      <c r="F141" s="314"/>
      <c r="G141" s="160"/>
      <c r="H141" s="160"/>
      <c r="I141" s="160"/>
      <c r="J141" s="160"/>
      <c r="K141" s="160"/>
      <c r="L141" s="160"/>
    </row>
    <row r="142" spans="1:12" s="37" customFormat="1" ht="29.25" customHeight="1">
      <c r="A142" s="91"/>
      <c r="B142" s="240"/>
      <c r="C142" s="240"/>
      <c r="D142" s="52">
        <v>0</v>
      </c>
      <c r="E142" s="52"/>
      <c r="F142" s="314"/>
      <c r="G142" s="160"/>
      <c r="H142" s="160"/>
      <c r="I142" s="160"/>
      <c r="J142" s="160"/>
      <c r="K142" s="160"/>
      <c r="L142" s="160"/>
    </row>
    <row r="143" spans="1:12" s="37" customFormat="1" ht="29.25" customHeight="1">
      <c r="A143" s="91"/>
      <c r="B143" s="89"/>
      <c r="C143" s="78" t="s">
        <v>357</v>
      </c>
      <c r="D143" s="52">
        <f>SUM(D144)</f>
        <v>0</v>
      </c>
      <c r="E143" s="52"/>
      <c r="F143" s="314"/>
      <c r="G143" s="160"/>
      <c r="H143" s="43" t="s">
        <v>22</v>
      </c>
      <c r="I143" s="160"/>
      <c r="J143" s="160"/>
      <c r="K143" s="160"/>
      <c r="L143" s="160"/>
    </row>
    <row r="144" spans="1:12" s="37" customFormat="1" ht="29.25" customHeight="1">
      <c r="A144" s="91"/>
      <c r="B144" s="240"/>
      <c r="C144" s="240"/>
      <c r="D144" s="52">
        <v>0</v>
      </c>
      <c r="E144" s="52"/>
      <c r="F144" s="314"/>
      <c r="G144" s="160"/>
      <c r="H144" s="43"/>
      <c r="I144" s="160"/>
      <c r="J144" s="160"/>
      <c r="K144" s="160"/>
      <c r="L144" s="160"/>
    </row>
    <row r="145" spans="1:12" s="37" customFormat="1" ht="29.25" customHeight="1">
      <c r="A145" s="91"/>
      <c r="B145" s="89"/>
      <c r="C145" s="78" t="s">
        <v>187</v>
      </c>
      <c r="D145" s="52">
        <f>SUM(D146)</f>
        <v>0</v>
      </c>
      <c r="E145" s="52"/>
      <c r="F145" s="314"/>
      <c r="G145" s="160"/>
      <c r="H145" s="43"/>
      <c r="I145" s="160"/>
      <c r="J145" s="160"/>
      <c r="K145" s="160"/>
      <c r="L145" s="160"/>
    </row>
    <row r="146" spans="1:12" s="37" customFormat="1" ht="29.25" customHeight="1">
      <c r="A146" s="604"/>
      <c r="B146" s="646"/>
      <c r="C146" s="646"/>
      <c r="D146" s="600">
        <v>0</v>
      </c>
      <c r="E146" s="600"/>
      <c r="F146" s="650"/>
      <c r="G146" s="160"/>
      <c r="H146" s="43"/>
      <c r="I146" s="160"/>
      <c r="J146" s="160"/>
      <c r="K146" s="160"/>
      <c r="L146" s="160"/>
    </row>
    <row r="147" spans="1:12" s="37" customFormat="1" ht="29.25" customHeight="1" thickBot="1">
      <c r="A147" s="602"/>
      <c r="B147" s="603"/>
      <c r="C147" s="671" t="s">
        <v>188</v>
      </c>
      <c r="D147" s="601">
        <f>SUM(D148)</f>
        <v>0</v>
      </c>
      <c r="E147" s="601"/>
      <c r="F147" s="651"/>
      <c r="G147" s="160"/>
      <c r="H147" s="160"/>
      <c r="I147" s="160"/>
      <c r="J147" s="160"/>
      <c r="K147" s="160"/>
      <c r="L147" s="160"/>
    </row>
    <row r="148" spans="1:12" s="37" customFormat="1" ht="29.25" customHeight="1">
      <c r="A148" s="91"/>
      <c r="B148" s="240"/>
      <c r="C148" s="415"/>
      <c r="D148" s="57">
        <v>0</v>
      </c>
      <c r="E148" s="57"/>
      <c r="F148" s="314"/>
      <c r="G148" s="160"/>
      <c r="H148" s="160"/>
      <c r="I148" s="160"/>
      <c r="J148" s="160"/>
      <c r="K148" s="160"/>
      <c r="L148" s="160"/>
    </row>
    <row r="149" spans="1:12" s="155" customFormat="1" ht="29.25" customHeight="1">
      <c r="A149" s="143"/>
      <c r="B149" s="528" t="s">
        <v>189</v>
      </c>
      <c r="C149" s="529"/>
      <c r="D149" s="305">
        <f>D150+D152+D154+D156+D158+D160+D162</f>
        <v>0</v>
      </c>
      <c r="E149" s="305"/>
      <c r="F149" s="313"/>
      <c r="G149" s="166"/>
      <c r="H149" s="166"/>
      <c r="I149" s="166"/>
      <c r="J149" s="166"/>
      <c r="K149" s="166"/>
      <c r="L149" s="166"/>
    </row>
    <row r="150" spans="1:12" s="37" customFormat="1" ht="29.25" customHeight="1">
      <c r="A150" s="91"/>
      <c r="B150" s="65"/>
      <c r="C150" s="78" t="s">
        <v>190</v>
      </c>
      <c r="D150" s="52">
        <f>SUM(D151)</f>
        <v>0</v>
      </c>
      <c r="E150" s="52"/>
      <c r="F150" s="243"/>
      <c r="G150" s="160"/>
      <c r="H150" s="160"/>
      <c r="I150" s="160"/>
      <c r="J150" s="160"/>
      <c r="K150" s="160"/>
      <c r="L150" s="160"/>
    </row>
    <row r="151" spans="1:12" s="37" customFormat="1" ht="29.25" customHeight="1">
      <c r="A151" s="91"/>
      <c r="B151" s="240"/>
      <c r="C151" s="240"/>
      <c r="D151" s="57">
        <v>0</v>
      </c>
      <c r="E151" s="57"/>
      <c r="F151" s="314"/>
      <c r="G151" s="160"/>
      <c r="H151" s="160"/>
      <c r="I151" s="160"/>
      <c r="J151" s="160"/>
      <c r="K151" s="160"/>
      <c r="L151" s="160"/>
    </row>
    <row r="152" spans="1:12" s="37" customFormat="1" ht="29.25" customHeight="1">
      <c r="A152" s="91"/>
      <c r="B152" s="89"/>
      <c r="C152" s="78" t="s">
        <v>191</v>
      </c>
      <c r="D152" s="52">
        <f>SUM(D153)</f>
        <v>0</v>
      </c>
      <c r="E152" s="52"/>
      <c r="F152" s="314"/>
      <c r="G152" s="160"/>
      <c r="H152" s="160"/>
      <c r="I152" s="160"/>
      <c r="J152" s="160"/>
      <c r="K152" s="160"/>
      <c r="L152" s="160"/>
    </row>
    <row r="153" spans="1:12" s="37" customFormat="1" ht="29.25" customHeight="1">
      <c r="A153" s="91"/>
      <c r="B153" s="240"/>
      <c r="C153" s="240"/>
      <c r="D153" s="52">
        <v>0</v>
      </c>
      <c r="E153" s="52"/>
      <c r="F153" s="314"/>
      <c r="G153" s="160"/>
      <c r="H153" s="160"/>
      <c r="I153" s="160"/>
      <c r="J153" s="160"/>
      <c r="K153" s="160"/>
      <c r="L153" s="160"/>
    </row>
    <row r="154" spans="1:12" s="37" customFormat="1" ht="29.25" customHeight="1">
      <c r="A154" s="91"/>
      <c r="B154" s="89"/>
      <c r="C154" s="78" t="s">
        <v>192</v>
      </c>
      <c r="D154" s="52">
        <f>SUM(D155)</f>
        <v>0</v>
      </c>
      <c r="E154" s="52"/>
      <c r="F154" s="314"/>
      <c r="G154" s="160"/>
      <c r="H154" s="160"/>
      <c r="I154" s="160"/>
      <c r="J154" s="160"/>
      <c r="K154" s="160"/>
      <c r="L154" s="160"/>
    </row>
    <row r="155" spans="1:12" s="37" customFormat="1" ht="29.25" customHeight="1">
      <c r="A155" s="91"/>
      <c r="B155" s="240"/>
      <c r="C155" s="240"/>
      <c r="D155" s="52">
        <v>0</v>
      </c>
      <c r="E155" s="52"/>
      <c r="F155" s="314"/>
      <c r="G155" s="160"/>
      <c r="H155" s="160"/>
      <c r="I155" s="160"/>
      <c r="J155" s="160"/>
      <c r="K155" s="160"/>
      <c r="L155" s="160"/>
    </row>
    <row r="156" spans="1:12" s="37" customFormat="1" ht="29.25" customHeight="1">
      <c r="A156" s="91"/>
      <c r="B156" s="89"/>
      <c r="C156" s="78" t="s">
        <v>193</v>
      </c>
      <c r="D156" s="52">
        <f>SUM(D157)</f>
        <v>0</v>
      </c>
      <c r="E156" s="52"/>
      <c r="F156" s="314"/>
      <c r="G156" s="160"/>
      <c r="H156" s="160"/>
      <c r="I156" s="160"/>
      <c r="J156" s="160"/>
      <c r="K156" s="160"/>
      <c r="L156" s="160"/>
    </row>
    <row r="157" spans="1:12" s="37" customFormat="1" ht="29.25" customHeight="1">
      <c r="A157" s="91"/>
      <c r="B157" s="240"/>
      <c r="C157" s="240"/>
      <c r="D157" s="52">
        <v>0</v>
      </c>
      <c r="E157" s="52"/>
      <c r="F157" s="314"/>
      <c r="G157" s="160"/>
      <c r="H157" s="160"/>
      <c r="I157" s="160"/>
      <c r="J157" s="160"/>
      <c r="K157" s="160"/>
      <c r="L157" s="160"/>
    </row>
    <row r="158" spans="1:12" s="37" customFormat="1" ht="29.25" customHeight="1">
      <c r="A158" s="91"/>
      <c r="B158" s="89"/>
      <c r="C158" s="78" t="s">
        <v>194</v>
      </c>
      <c r="D158" s="52">
        <f>SUM(D159)</f>
        <v>0</v>
      </c>
      <c r="E158" s="52"/>
      <c r="F158" s="314"/>
      <c r="G158" s="160"/>
      <c r="H158" s="160"/>
      <c r="I158" s="160"/>
      <c r="J158" s="160"/>
      <c r="K158" s="160"/>
      <c r="L158" s="160"/>
    </row>
    <row r="159" spans="1:12" s="37" customFormat="1" ht="29.25" customHeight="1">
      <c r="A159" s="91"/>
      <c r="B159" s="240"/>
      <c r="C159" s="240"/>
      <c r="D159" s="52">
        <v>0</v>
      </c>
      <c r="E159" s="52"/>
      <c r="F159" s="314"/>
      <c r="G159" s="160"/>
      <c r="H159" s="160"/>
      <c r="I159" s="160"/>
      <c r="J159" s="160"/>
      <c r="K159" s="160"/>
      <c r="L159" s="160"/>
    </row>
    <row r="160" spans="1:12" s="37" customFormat="1" ht="29.25" customHeight="1">
      <c r="A160" s="91"/>
      <c r="B160" s="89"/>
      <c r="C160" s="78" t="s">
        <v>195</v>
      </c>
      <c r="D160" s="52">
        <f>SUM(D161)</f>
        <v>0</v>
      </c>
      <c r="E160" s="52"/>
      <c r="F160" s="314"/>
      <c r="G160" s="160"/>
      <c r="H160" s="160"/>
      <c r="I160" s="160"/>
      <c r="J160" s="160"/>
      <c r="K160" s="160"/>
      <c r="L160" s="160"/>
    </row>
    <row r="161" spans="1:12" s="37" customFormat="1" ht="29.25" customHeight="1">
      <c r="A161" s="91"/>
      <c r="B161" s="240"/>
      <c r="C161" s="240"/>
      <c r="D161" s="52">
        <v>0</v>
      </c>
      <c r="E161" s="52"/>
      <c r="F161" s="314"/>
      <c r="G161" s="160"/>
      <c r="H161" s="160"/>
      <c r="I161" s="160"/>
      <c r="J161" s="160"/>
      <c r="K161" s="160"/>
      <c r="L161" s="160"/>
    </row>
    <row r="162" spans="1:12" s="37" customFormat="1" ht="29.25" customHeight="1">
      <c r="A162" s="91"/>
      <c r="B162" s="89"/>
      <c r="C162" s="78" t="s">
        <v>196</v>
      </c>
      <c r="D162" s="52">
        <f>SUM(D163)</f>
        <v>0</v>
      </c>
      <c r="E162" s="52"/>
      <c r="F162" s="314"/>
      <c r="G162" s="160"/>
      <c r="H162" s="160"/>
      <c r="I162" s="160"/>
      <c r="J162" s="160"/>
      <c r="K162" s="160"/>
      <c r="L162" s="160"/>
    </row>
    <row r="163" spans="1:12" s="37" customFormat="1" ht="29.25" customHeight="1">
      <c r="A163" s="91"/>
      <c r="B163" s="240"/>
      <c r="C163" s="50"/>
      <c r="D163" s="52">
        <v>0</v>
      </c>
      <c r="E163" s="52"/>
      <c r="F163" s="314"/>
      <c r="G163" s="160"/>
      <c r="H163" s="160"/>
      <c r="I163" s="160"/>
      <c r="J163" s="160"/>
      <c r="K163" s="160"/>
      <c r="L163" s="160"/>
    </row>
    <row r="164" spans="1:12" s="155" customFormat="1" ht="29.25" customHeight="1">
      <c r="A164" s="143"/>
      <c r="B164" s="528" t="s">
        <v>197</v>
      </c>
      <c r="C164" s="529"/>
      <c r="D164" s="305">
        <f>D165+D167+D169</f>
        <v>0</v>
      </c>
      <c r="E164" s="305"/>
      <c r="F164" s="313"/>
      <c r="G164" s="166"/>
      <c r="H164" s="166"/>
      <c r="I164" s="166"/>
      <c r="J164" s="166"/>
      <c r="K164" s="166"/>
      <c r="L164" s="166"/>
    </row>
    <row r="165" spans="1:12" s="37" customFormat="1" ht="29.25" customHeight="1">
      <c r="A165" s="91"/>
      <c r="B165" s="65"/>
      <c r="C165" s="78" t="s">
        <v>198</v>
      </c>
      <c r="D165" s="52">
        <f>SUM(D166)</f>
        <v>0</v>
      </c>
      <c r="E165" s="228"/>
      <c r="F165" s="314"/>
      <c r="G165" s="160"/>
      <c r="H165" s="160"/>
      <c r="I165" s="160"/>
      <c r="J165" s="160"/>
      <c r="K165" s="160"/>
      <c r="L165" s="160"/>
    </row>
    <row r="166" spans="1:12" s="37" customFormat="1" ht="29.25" customHeight="1">
      <c r="A166" s="91"/>
      <c r="B166" s="240"/>
      <c r="C166" s="240"/>
      <c r="D166" s="52">
        <v>0</v>
      </c>
      <c r="E166" s="228"/>
      <c r="F166" s="314"/>
      <c r="G166" s="160"/>
      <c r="H166" s="160"/>
      <c r="I166" s="160"/>
      <c r="J166" s="160"/>
      <c r="K166" s="160"/>
      <c r="L166" s="160"/>
    </row>
    <row r="167" spans="1:12" s="37" customFormat="1" ht="29.25" customHeight="1">
      <c r="A167" s="91"/>
      <c r="B167" s="89"/>
      <c r="C167" s="78" t="s">
        <v>199</v>
      </c>
      <c r="D167" s="52">
        <f>SUM(D168)</f>
        <v>0</v>
      </c>
      <c r="E167" s="52"/>
      <c r="F167" s="314"/>
      <c r="G167" s="160"/>
      <c r="H167" s="160"/>
      <c r="I167" s="160"/>
      <c r="J167" s="160"/>
      <c r="K167" s="160"/>
      <c r="L167" s="160"/>
    </row>
    <row r="168" spans="1:12" s="37" customFormat="1" ht="29.25" customHeight="1">
      <c r="A168" s="91"/>
      <c r="B168" s="240"/>
      <c r="C168" s="240"/>
      <c r="D168" s="80">
        <v>0</v>
      </c>
      <c r="E168" s="80"/>
      <c r="F168" s="315"/>
      <c r="G168" s="160"/>
      <c r="H168" s="160"/>
      <c r="I168" s="160"/>
      <c r="J168" s="160"/>
      <c r="K168" s="160"/>
      <c r="L168" s="160"/>
    </row>
    <row r="169" spans="1:12" s="37" customFormat="1" ht="29.25" customHeight="1">
      <c r="A169" s="91"/>
      <c r="B169" s="89"/>
      <c r="C169" s="78" t="s">
        <v>376</v>
      </c>
      <c r="D169" s="52">
        <f>SUM(D170)</f>
        <v>0</v>
      </c>
      <c r="E169" s="52"/>
      <c r="F169" s="243"/>
      <c r="G169" s="160"/>
      <c r="H169" s="160"/>
      <c r="I169" s="160"/>
      <c r="J169" s="160"/>
      <c r="K169" s="160"/>
      <c r="L169" s="160"/>
    </row>
    <row r="170" spans="1:12" s="37" customFormat="1" ht="29.25" customHeight="1">
      <c r="A170" s="91"/>
      <c r="B170" s="240"/>
      <c r="C170" s="240"/>
      <c r="D170" s="241">
        <v>0</v>
      </c>
      <c r="E170" s="241"/>
      <c r="F170" s="315"/>
      <c r="G170" s="160"/>
      <c r="H170" s="160"/>
      <c r="I170" s="160"/>
      <c r="J170" s="160"/>
      <c r="K170" s="160"/>
      <c r="L170" s="160"/>
    </row>
    <row r="171" spans="1:12" s="37" customFormat="1" ht="29.25" customHeight="1">
      <c r="A171" s="91"/>
      <c r="B171" s="528" t="s">
        <v>358</v>
      </c>
      <c r="C171" s="528"/>
      <c r="D171" s="305">
        <f>D172+D174+D176+D178+D180+D182</f>
        <v>0</v>
      </c>
      <c r="E171" s="52"/>
      <c r="F171" s="60"/>
      <c r="G171" s="160"/>
      <c r="H171" s="160"/>
      <c r="I171" s="160"/>
      <c r="J171" s="160"/>
      <c r="K171" s="160"/>
      <c r="L171" s="160"/>
    </row>
    <row r="172" spans="1:12" s="37" customFormat="1" ht="29.25" customHeight="1">
      <c r="A172" s="91"/>
      <c r="B172" s="240"/>
      <c r="C172" s="39" t="s">
        <v>377</v>
      </c>
      <c r="D172" s="52">
        <f>SUM(D173:D173)</f>
        <v>0</v>
      </c>
      <c r="E172" s="52"/>
      <c r="F172" s="60"/>
      <c r="G172" s="160"/>
      <c r="H172" s="160"/>
      <c r="I172" s="160"/>
      <c r="J172" s="160"/>
      <c r="K172" s="160"/>
      <c r="L172" s="160"/>
    </row>
    <row r="173" spans="1:12" s="37" customFormat="1" ht="29.25" customHeight="1">
      <c r="A173" s="91"/>
      <c r="B173" s="240"/>
      <c r="C173" s="240"/>
      <c r="D173" s="52">
        <v>0</v>
      </c>
      <c r="E173" s="52"/>
      <c r="F173" s="60"/>
      <c r="G173" s="160"/>
      <c r="H173" s="160"/>
      <c r="I173" s="160"/>
      <c r="J173" s="160"/>
      <c r="K173" s="160"/>
      <c r="L173" s="160"/>
    </row>
    <row r="174" spans="1:12" s="37" customFormat="1" ht="29.25" customHeight="1">
      <c r="A174" s="91"/>
      <c r="B174" s="240"/>
      <c r="C174" s="39" t="s">
        <v>378</v>
      </c>
      <c r="D174" s="52">
        <f>SUM(D175:D175)</f>
        <v>0</v>
      </c>
      <c r="E174" s="52"/>
      <c r="F174" s="60"/>
      <c r="G174" s="160"/>
      <c r="H174" s="160"/>
      <c r="I174" s="160"/>
      <c r="J174" s="160"/>
      <c r="K174" s="160"/>
      <c r="L174" s="160"/>
    </row>
    <row r="175" spans="1:12" s="37" customFormat="1" ht="29.25" customHeight="1">
      <c r="A175" s="604"/>
      <c r="B175" s="646"/>
      <c r="C175" s="646"/>
      <c r="D175" s="600">
        <v>0</v>
      </c>
      <c r="E175" s="600"/>
      <c r="F175" s="598"/>
      <c r="G175" s="160"/>
      <c r="H175" s="160"/>
      <c r="I175" s="160"/>
      <c r="J175" s="160"/>
      <c r="K175" s="160"/>
      <c r="L175" s="160"/>
    </row>
    <row r="176" spans="1:12" s="37" customFormat="1" ht="29.25" customHeight="1" thickBot="1">
      <c r="A176" s="602"/>
      <c r="B176" s="647"/>
      <c r="C176" s="599" t="s">
        <v>379</v>
      </c>
      <c r="D176" s="601">
        <f>SUM(D177:D177)</f>
        <v>0</v>
      </c>
      <c r="E176" s="601"/>
      <c r="F176" s="656"/>
      <c r="G176" s="160"/>
      <c r="H176" s="160"/>
      <c r="I176" s="160"/>
      <c r="J176" s="160"/>
      <c r="K176" s="160"/>
      <c r="L176" s="160"/>
    </row>
    <row r="177" spans="1:12" s="37" customFormat="1" ht="29.25" customHeight="1">
      <c r="A177" s="91"/>
      <c r="B177" s="240"/>
      <c r="C177" s="240"/>
      <c r="D177" s="57">
        <v>0</v>
      </c>
      <c r="E177" s="57"/>
      <c r="F177" s="63"/>
      <c r="G177" s="160"/>
      <c r="H177" s="160"/>
      <c r="I177" s="160"/>
      <c r="J177" s="160"/>
      <c r="K177" s="160"/>
      <c r="L177" s="160"/>
    </row>
    <row r="178" spans="1:12" s="37" customFormat="1" ht="29.25" customHeight="1">
      <c r="A178" s="91"/>
      <c r="B178" s="240"/>
      <c r="C178" s="39" t="s">
        <v>380</v>
      </c>
      <c r="D178" s="52">
        <f>SUM(D179:D179)</f>
        <v>0</v>
      </c>
      <c r="E178" s="52"/>
      <c r="F178" s="60"/>
      <c r="G178" s="160"/>
      <c r="H178" s="160"/>
      <c r="I178" s="160"/>
      <c r="J178" s="160"/>
      <c r="K178" s="160"/>
      <c r="L178" s="160"/>
    </row>
    <row r="179" spans="1:12" s="37" customFormat="1" ht="29.25" customHeight="1">
      <c r="A179" s="91"/>
      <c r="B179" s="240"/>
      <c r="C179" s="240"/>
      <c r="D179" s="80">
        <v>0</v>
      </c>
      <c r="E179" s="80"/>
      <c r="F179" s="67"/>
      <c r="G179" s="160"/>
      <c r="H179" s="160"/>
      <c r="I179" s="160"/>
      <c r="J179" s="160"/>
      <c r="K179" s="160"/>
      <c r="L179" s="160"/>
    </row>
    <row r="180" spans="1:12" s="37" customFormat="1" ht="29.25" customHeight="1">
      <c r="A180" s="91"/>
      <c r="B180" s="240"/>
      <c r="C180" s="39" t="s">
        <v>381</v>
      </c>
      <c r="D180" s="52">
        <f>SUM(D181:D181)</f>
        <v>0</v>
      </c>
      <c r="E180" s="52"/>
      <c r="F180" s="60"/>
      <c r="G180" s="160"/>
      <c r="H180" s="160"/>
      <c r="I180" s="160"/>
      <c r="J180" s="160"/>
      <c r="K180" s="160"/>
      <c r="L180" s="160"/>
    </row>
    <row r="181" spans="1:12" s="37" customFormat="1" ht="29.25" customHeight="1">
      <c r="A181" s="91"/>
      <c r="B181" s="240"/>
      <c r="C181" s="240"/>
      <c r="D181" s="52">
        <v>0</v>
      </c>
      <c r="E181" s="52"/>
      <c r="F181" s="60"/>
      <c r="G181" s="160"/>
      <c r="H181" s="160"/>
      <c r="I181" s="160"/>
      <c r="J181" s="160"/>
      <c r="K181" s="160"/>
      <c r="L181" s="160"/>
    </row>
    <row r="182" spans="1:12" s="37" customFormat="1" ht="29.25" customHeight="1">
      <c r="A182" s="91"/>
      <c r="B182" s="240"/>
      <c r="C182" s="39" t="s">
        <v>382</v>
      </c>
      <c r="D182" s="52">
        <f>SUM(D183:D183)</f>
        <v>0</v>
      </c>
      <c r="E182" s="52"/>
      <c r="F182" s="60"/>
      <c r="G182" s="160"/>
      <c r="H182" s="160"/>
      <c r="I182" s="160"/>
      <c r="J182" s="160"/>
      <c r="K182" s="160"/>
      <c r="L182" s="160"/>
    </row>
    <row r="183" spans="1:12" s="37" customFormat="1" ht="29.25" customHeight="1" thickBot="1">
      <c r="A183" s="82"/>
      <c r="B183" s="242"/>
      <c r="C183" s="240"/>
      <c r="D183" s="241">
        <v>0</v>
      </c>
      <c r="E183" s="241"/>
      <c r="F183" s="315"/>
      <c r="G183" s="160"/>
      <c r="H183" s="160"/>
      <c r="I183" s="160"/>
      <c r="J183" s="160"/>
      <c r="K183" s="160"/>
      <c r="L183" s="160"/>
    </row>
    <row r="184" spans="1:6" s="291" customFormat="1" ht="29.25" customHeight="1">
      <c r="A184" s="454" t="s">
        <v>291</v>
      </c>
      <c r="B184" s="455"/>
      <c r="C184" s="533"/>
      <c r="D184" s="252">
        <f>D185+D190</f>
        <v>0</v>
      </c>
      <c r="E184" s="252"/>
      <c r="F184" s="312"/>
    </row>
    <row r="185" spans="1:12" s="155" customFormat="1" ht="29.25" customHeight="1">
      <c r="A185" s="143"/>
      <c r="B185" s="528" t="s">
        <v>200</v>
      </c>
      <c r="C185" s="528"/>
      <c r="D185" s="305">
        <f>D186+D188</f>
        <v>0</v>
      </c>
      <c r="E185" s="305"/>
      <c r="F185" s="313"/>
      <c r="G185" s="166"/>
      <c r="H185" s="166"/>
      <c r="I185" s="166"/>
      <c r="J185" s="166"/>
      <c r="K185" s="166"/>
      <c r="L185" s="166"/>
    </row>
    <row r="186" spans="1:12" s="37" customFormat="1" ht="29.25" customHeight="1">
      <c r="A186" s="91"/>
      <c r="B186" s="65"/>
      <c r="C186" s="78" t="s">
        <v>201</v>
      </c>
      <c r="D186" s="52">
        <f>SUM(D187)</f>
        <v>0</v>
      </c>
      <c r="E186" s="52"/>
      <c r="F186" s="314"/>
      <c r="G186" s="160"/>
      <c r="H186" s="160"/>
      <c r="I186" s="160"/>
      <c r="J186" s="160"/>
      <c r="K186" s="160"/>
      <c r="L186" s="160"/>
    </row>
    <row r="187" spans="1:12" s="37" customFormat="1" ht="29.25" customHeight="1">
      <c r="A187" s="91"/>
      <c r="B187" s="240"/>
      <c r="C187" s="240"/>
      <c r="D187" s="52">
        <v>0</v>
      </c>
      <c r="E187" s="52"/>
      <c r="F187" s="314"/>
      <c r="G187" s="160"/>
      <c r="H187" s="160"/>
      <c r="I187" s="160"/>
      <c r="J187" s="160"/>
      <c r="K187" s="160"/>
      <c r="L187" s="160"/>
    </row>
    <row r="188" spans="1:12" s="37" customFormat="1" ht="29.25" customHeight="1">
      <c r="A188" s="91"/>
      <c r="B188" s="89"/>
      <c r="C188" s="78" t="s">
        <v>202</v>
      </c>
      <c r="D188" s="52">
        <f>SUM(D189)</f>
        <v>0</v>
      </c>
      <c r="E188" s="52"/>
      <c r="F188" s="314"/>
      <c r="G188" s="160"/>
      <c r="H188" s="160"/>
      <c r="I188" s="160"/>
      <c r="J188" s="160"/>
      <c r="K188" s="160"/>
      <c r="L188" s="160"/>
    </row>
    <row r="189" spans="1:12" s="37" customFormat="1" ht="29.25" customHeight="1">
      <c r="A189" s="91"/>
      <c r="B189" s="240"/>
      <c r="C189" s="240"/>
      <c r="D189" s="52">
        <v>0</v>
      </c>
      <c r="E189" s="343"/>
      <c r="F189" s="314"/>
      <c r="G189" s="160"/>
      <c r="H189" s="160"/>
      <c r="I189" s="160"/>
      <c r="J189" s="160"/>
      <c r="K189" s="160"/>
      <c r="L189" s="160"/>
    </row>
    <row r="190" spans="1:12" s="155" customFormat="1" ht="29.25" customHeight="1">
      <c r="A190" s="143"/>
      <c r="B190" s="528" t="s">
        <v>306</v>
      </c>
      <c r="C190" s="534"/>
      <c r="D190" s="305">
        <f>D191</f>
        <v>0</v>
      </c>
      <c r="E190" s="305"/>
      <c r="F190" s="313"/>
      <c r="G190" s="166"/>
      <c r="H190" s="166"/>
      <c r="I190" s="166"/>
      <c r="J190" s="166"/>
      <c r="K190" s="166"/>
      <c r="L190" s="166"/>
    </row>
    <row r="191" spans="1:12" s="37" customFormat="1" ht="29.25" customHeight="1">
      <c r="A191" s="91"/>
      <c r="B191" s="89"/>
      <c r="C191" s="78" t="s">
        <v>203</v>
      </c>
      <c r="D191" s="52">
        <f>SUM(D192)</f>
        <v>0</v>
      </c>
      <c r="E191" s="52"/>
      <c r="F191" s="243"/>
      <c r="G191" s="160"/>
      <c r="H191" s="160"/>
      <c r="I191" s="160"/>
      <c r="J191" s="160"/>
      <c r="K191" s="160"/>
      <c r="L191" s="160"/>
    </row>
    <row r="192" spans="1:12" s="37" customFormat="1" ht="29.25" customHeight="1" thickBot="1">
      <c r="A192" s="82"/>
      <c r="B192" s="242"/>
      <c r="C192" s="242"/>
      <c r="D192" s="239">
        <v>0</v>
      </c>
      <c r="E192" s="239"/>
      <c r="F192" s="317"/>
      <c r="G192" s="160"/>
      <c r="H192" s="160"/>
      <c r="I192" s="160"/>
      <c r="J192" s="160"/>
      <c r="K192" s="160"/>
      <c r="L192" s="160"/>
    </row>
    <row r="193" spans="1:6" s="291" customFormat="1" ht="29.25" customHeight="1" thickBot="1">
      <c r="A193" s="467" t="s">
        <v>292</v>
      </c>
      <c r="B193" s="468"/>
      <c r="C193" s="468"/>
      <c r="D193" s="259">
        <f>D98+D139+D184</f>
        <v>732500000</v>
      </c>
      <c r="E193" s="260"/>
      <c r="F193" s="318"/>
    </row>
    <row r="194" spans="1:6" s="291" customFormat="1" ht="29.25" customHeight="1" thickBot="1">
      <c r="A194" s="467" t="s">
        <v>293</v>
      </c>
      <c r="B194" s="468"/>
      <c r="C194" s="468"/>
      <c r="D194" s="309">
        <f>SUM(D195:D202)</f>
        <v>35100000000</v>
      </c>
      <c r="E194" s="294"/>
      <c r="F194" s="318"/>
    </row>
    <row r="195" spans="1:12" s="155" customFormat="1" ht="29.25" customHeight="1">
      <c r="A195" s="247"/>
      <c r="B195" s="248"/>
      <c r="C195" s="248"/>
      <c r="D195" s="359">
        <v>24000000000</v>
      </c>
      <c r="E195" s="392" t="s">
        <v>436</v>
      </c>
      <c r="F195" s="319"/>
      <c r="G195" s="166"/>
      <c r="H195" s="166"/>
      <c r="I195" s="166"/>
      <c r="J195" s="166"/>
      <c r="K195" s="166"/>
      <c r="L195" s="166"/>
    </row>
    <row r="196" spans="1:12" s="155" customFormat="1" ht="29.25" customHeight="1">
      <c r="A196" s="350"/>
      <c r="B196" s="351"/>
      <c r="C196" s="351"/>
      <c r="D196" s="310">
        <v>3000000000</v>
      </c>
      <c r="E196" s="395" t="s">
        <v>437</v>
      </c>
      <c r="F196" s="357"/>
      <c r="G196" s="166"/>
      <c r="H196" s="166"/>
      <c r="I196" s="166"/>
      <c r="J196" s="166"/>
      <c r="K196" s="166"/>
      <c r="L196" s="166"/>
    </row>
    <row r="197" spans="1:12" s="155" customFormat="1" ht="29.25" customHeight="1">
      <c r="A197" s="350"/>
      <c r="B197" s="351"/>
      <c r="C197" s="351"/>
      <c r="D197" s="352">
        <v>900000000</v>
      </c>
      <c r="E197" s="393" t="s">
        <v>438</v>
      </c>
      <c r="F197" s="357"/>
      <c r="G197" s="166"/>
      <c r="H197" s="166"/>
      <c r="I197" s="166"/>
      <c r="J197" s="166"/>
      <c r="K197" s="166"/>
      <c r="L197" s="166"/>
    </row>
    <row r="198" spans="1:12" s="155" customFormat="1" ht="29.25" customHeight="1">
      <c r="A198" s="350"/>
      <c r="B198" s="351"/>
      <c r="C198" s="391"/>
      <c r="D198" s="310">
        <v>200000000</v>
      </c>
      <c r="E198" s="394" t="s">
        <v>439</v>
      </c>
      <c r="F198" s="358"/>
      <c r="G198" s="166"/>
      <c r="H198" s="166"/>
      <c r="I198" s="166"/>
      <c r="J198" s="166"/>
      <c r="K198" s="166"/>
      <c r="L198" s="166"/>
    </row>
    <row r="199" spans="1:12" s="155" customFormat="1" ht="29.25" customHeight="1">
      <c r="A199" s="350"/>
      <c r="B199" s="351"/>
      <c r="C199" s="351"/>
      <c r="D199" s="310">
        <v>1000000000</v>
      </c>
      <c r="E199" s="394" t="s">
        <v>440</v>
      </c>
      <c r="F199" s="356"/>
      <c r="G199" s="166"/>
      <c r="H199" s="166"/>
      <c r="I199" s="166"/>
      <c r="J199" s="166"/>
      <c r="K199" s="166"/>
      <c r="L199" s="166"/>
    </row>
    <row r="200" spans="1:12" s="155" customFormat="1" ht="29.25" customHeight="1">
      <c r="A200" s="350"/>
      <c r="B200" s="351"/>
      <c r="C200" s="351"/>
      <c r="D200" s="310">
        <v>4000000000</v>
      </c>
      <c r="E200" s="394" t="s">
        <v>441</v>
      </c>
      <c r="F200" s="358"/>
      <c r="G200" s="166"/>
      <c r="H200" s="166"/>
      <c r="I200" s="166"/>
      <c r="J200" s="166"/>
      <c r="K200" s="166"/>
      <c r="L200" s="166"/>
    </row>
    <row r="201" spans="1:12" s="155" customFormat="1" ht="29.25" customHeight="1">
      <c r="A201" s="350"/>
      <c r="B201" s="351"/>
      <c r="C201" s="351"/>
      <c r="D201" s="310">
        <v>900000000</v>
      </c>
      <c r="E201" s="394" t="s">
        <v>635</v>
      </c>
      <c r="F201" s="358"/>
      <c r="G201" s="166"/>
      <c r="H201" s="166"/>
      <c r="I201" s="166"/>
      <c r="J201" s="166"/>
      <c r="K201" s="166"/>
      <c r="L201" s="166"/>
    </row>
    <row r="202" spans="1:12" s="155" customFormat="1" ht="29.25" customHeight="1" thickBot="1">
      <c r="A202" s="350"/>
      <c r="B202" s="351"/>
      <c r="C202" s="351"/>
      <c r="D202" s="310">
        <v>1100000000</v>
      </c>
      <c r="E202" s="394" t="s">
        <v>636</v>
      </c>
      <c r="F202" s="358"/>
      <c r="G202" s="166"/>
      <c r="H202" s="166"/>
      <c r="I202" s="166"/>
      <c r="J202" s="166"/>
      <c r="K202" s="166"/>
      <c r="L202" s="166"/>
    </row>
    <row r="203" spans="1:6" s="291" customFormat="1" ht="29.25" customHeight="1" thickBot="1">
      <c r="A203" s="464" t="s">
        <v>294</v>
      </c>
      <c r="B203" s="465"/>
      <c r="C203" s="465"/>
      <c r="D203" s="311">
        <f>D97+D193+D194</f>
        <v>129952922000</v>
      </c>
      <c r="E203" s="267"/>
      <c r="F203" s="320"/>
    </row>
    <row r="204" spans="1:12" s="37" customFormat="1" ht="24.75" customHeight="1">
      <c r="A204" s="160"/>
      <c r="B204" s="160"/>
      <c r="C204" s="160"/>
      <c r="D204" s="181"/>
      <c r="E204" s="160"/>
      <c r="F204" s="167"/>
      <c r="G204" s="160"/>
      <c r="H204" s="160"/>
      <c r="I204" s="160"/>
      <c r="J204" s="160"/>
      <c r="K204" s="160"/>
      <c r="L204" s="160"/>
    </row>
    <row r="205" spans="1:12" s="37" customFormat="1" ht="24.75" customHeight="1">
      <c r="A205" s="160"/>
      <c r="B205" s="160"/>
      <c r="C205" s="160"/>
      <c r="D205" s="181"/>
      <c r="E205" s="160"/>
      <c r="F205" s="167"/>
      <c r="G205" s="160"/>
      <c r="H205" s="160"/>
      <c r="I205" s="160"/>
      <c r="J205" s="160"/>
      <c r="K205" s="160"/>
      <c r="L205" s="160"/>
    </row>
    <row r="206" spans="1:12" ht="18.75">
      <c r="A206" s="156"/>
      <c r="B206" s="156"/>
      <c r="C206" s="156"/>
      <c r="D206" s="182"/>
      <c r="E206" s="156"/>
      <c r="F206" s="168"/>
      <c r="G206" s="156"/>
      <c r="H206" s="156"/>
      <c r="I206" s="156"/>
      <c r="J206" s="156"/>
      <c r="K206" s="156"/>
      <c r="L206" s="156"/>
    </row>
    <row r="207" spans="1:12" ht="18.75">
      <c r="A207" s="156"/>
      <c r="B207" s="156"/>
      <c r="C207" s="156"/>
      <c r="D207" s="182"/>
      <c r="E207" s="156"/>
      <c r="F207" s="168"/>
      <c r="G207" s="156"/>
      <c r="H207" s="156"/>
      <c r="I207" s="156"/>
      <c r="J207" s="156"/>
      <c r="K207" s="156"/>
      <c r="L207" s="156"/>
    </row>
    <row r="208" spans="1:12" ht="18.75">
      <c r="A208" s="156"/>
      <c r="B208" s="156"/>
      <c r="C208" s="156"/>
      <c r="D208" s="182"/>
      <c r="E208" s="156"/>
      <c r="F208" s="168"/>
      <c r="G208" s="156"/>
      <c r="H208" s="156"/>
      <c r="I208" s="156"/>
      <c r="J208" s="156"/>
      <c r="K208" s="156"/>
      <c r="L208" s="156"/>
    </row>
    <row r="209" spans="1:12" ht="18.75">
      <c r="A209" s="156"/>
      <c r="B209" s="156"/>
      <c r="C209" s="156"/>
      <c r="D209" s="182"/>
      <c r="E209" s="156"/>
      <c r="F209" s="168"/>
      <c r="G209" s="156"/>
      <c r="H209" s="156"/>
      <c r="I209" s="156"/>
      <c r="J209" s="156"/>
      <c r="K209" s="156"/>
      <c r="L209" s="156"/>
    </row>
    <row r="210" spans="1:12" ht="18.75">
      <c r="A210" s="156"/>
      <c r="B210" s="156"/>
      <c r="C210" s="156"/>
      <c r="D210" s="182"/>
      <c r="E210" s="156"/>
      <c r="F210" s="168"/>
      <c r="G210" s="156"/>
      <c r="H210" s="156"/>
      <c r="I210" s="156"/>
      <c r="J210" s="156"/>
      <c r="K210" s="156"/>
      <c r="L210" s="156"/>
    </row>
    <row r="211" spans="1:12" ht="18.75">
      <c r="A211" s="156"/>
      <c r="B211" s="156"/>
      <c r="C211" s="156"/>
      <c r="D211" s="182"/>
      <c r="E211" s="156"/>
      <c r="F211" s="168"/>
      <c r="G211" s="156"/>
      <c r="H211" s="156"/>
      <c r="I211" s="156"/>
      <c r="J211" s="156"/>
      <c r="K211" s="156"/>
      <c r="L211" s="156"/>
    </row>
    <row r="212" spans="1:12" ht="18.75">
      <c r="A212" s="156"/>
      <c r="B212" s="156"/>
      <c r="C212" s="156"/>
      <c r="D212" s="182"/>
      <c r="E212" s="156"/>
      <c r="F212" s="168"/>
      <c r="G212" s="156"/>
      <c r="H212" s="156"/>
      <c r="I212" s="156"/>
      <c r="J212" s="156"/>
      <c r="K212" s="156"/>
      <c r="L212" s="156"/>
    </row>
    <row r="213" spans="1:12" ht="18.75">
      <c r="A213" s="156"/>
      <c r="B213" s="156"/>
      <c r="C213" s="156"/>
      <c r="D213" s="182"/>
      <c r="E213" s="156"/>
      <c r="F213" s="168"/>
      <c r="G213" s="156"/>
      <c r="H213" s="156"/>
      <c r="I213" s="156"/>
      <c r="J213" s="156"/>
      <c r="K213" s="156"/>
      <c r="L213" s="156"/>
    </row>
    <row r="214" spans="1:12" ht="18.75">
      <c r="A214" s="156"/>
      <c r="B214" s="156"/>
      <c r="C214" s="156"/>
      <c r="D214" s="182"/>
      <c r="E214" s="156"/>
      <c r="F214" s="168"/>
      <c r="G214" s="156"/>
      <c r="H214" s="156"/>
      <c r="I214" s="156"/>
      <c r="J214" s="156"/>
      <c r="K214" s="156"/>
      <c r="L214" s="156"/>
    </row>
    <row r="215" spans="1:12" ht="18.75">
      <c r="A215" s="156"/>
      <c r="B215" s="156"/>
      <c r="C215" s="156"/>
      <c r="D215" s="182"/>
      <c r="E215" s="156"/>
      <c r="F215" s="168"/>
      <c r="G215" s="156"/>
      <c r="H215" s="156"/>
      <c r="I215" s="156"/>
      <c r="J215" s="156"/>
      <c r="K215" s="156"/>
      <c r="L215" s="156"/>
    </row>
    <row r="216" spans="1:12" ht="18.75">
      <c r="A216" s="156"/>
      <c r="B216" s="156"/>
      <c r="C216" s="156"/>
      <c r="D216" s="182"/>
      <c r="E216" s="156"/>
      <c r="F216" s="168"/>
      <c r="G216" s="156"/>
      <c r="H216" s="156"/>
      <c r="I216" s="156"/>
      <c r="J216" s="156"/>
      <c r="K216" s="156"/>
      <c r="L216" s="156"/>
    </row>
    <row r="217" spans="1:12" ht="18.75">
      <c r="A217" s="156"/>
      <c r="B217" s="156"/>
      <c r="C217" s="156"/>
      <c r="D217" s="182"/>
      <c r="E217" s="156"/>
      <c r="F217" s="168"/>
      <c r="G217" s="156"/>
      <c r="H217" s="156"/>
      <c r="I217" s="156"/>
      <c r="J217" s="156"/>
      <c r="K217" s="156"/>
      <c r="L217" s="156"/>
    </row>
    <row r="218" spans="1:12" ht="18.75">
      <c r="A218" s="156"/>
      <c r="B218" s="156"/>
      <c r="C218" s="156"/>
      <c r="D218" s="182"/>
      <c r="E218" s="156"/>
      <c r="F218" s="168"/>
      <c r="G218" s="156"/>
      <c r="H218" s="156"/>
      <c r="I218" s="156"/>
      <c r="J218" s="156"/>
      <c r="K218" s="156"/>
      <c r="L218" s="156"/>
    </row>
    <row r="219" spans="1:12" ht="18.75">
      <c r="A219" s="156"/>
      <c r="B219" s="156"/>
      <c r="C219" s="156"/>
      <c r="D219" s="182"/>
      <c r="E219" s="156"/>
      <c r="F219" s="168"/>
      <c r="G219" s="156"/>
      <c r="H219" s="156"/>
      <c r="I219" s="156"/>
      <c r="J219" s="156"/>
      <c r="K219" s="156"/>
      <c r="L219" s="156"/>
    </row>
    <row r="220" spans="1:12" ht="18.75">
      <c r="A220" s="156"/>
      <c r="B220" s="156"/>
      <c r="C220" s="156"/>
      <c r="D220" s="182"/>
      <c r="E220" s="156"/>
      <c r="F220" s="168"/>
      <c r="G220" s="156"/>
      <c r="H220" s="156"/>
      <c r="I220" s="156"/>
      <c r="J220" s="156"/>
      <c r="K220" s="156"/>
      <c r="L220" s="156"/>
    </row>
    <row r="221" spans="1:12" ht="18.75">
      <c r="A221" s="156"/>
      <c r="B221" s="156"/>
      <c r="C221" s="156"/>
      <c r="D221" s="182"/>
      <c r="E221" s="156"/>
      <c r="F221" s="168"/>
      <c r="G221" s="156"/>
      <c r="H221" s="156"/>
      <c r="I221" s="156"/>
      <c r="J221" s="156"/>
      <c r="K221" s="156"/>
      <c r="L221" s="156"/>
    </row>
    <row r="222" spans="1:12" ht="18.75">
      <c r="A222" s="156"/>
      <c r="B222" s="156"/>
      <c r="C222" s="156"/>
      <c r="D222" s="182"/>
      <c r="E222" s="156"/>
      <c r="F222" s="168"/>
      <c r="G222" s="156"/>
      <c r="H222" s="156"/>
      <c r="I222" s="156"/>
      <c r="J222" s="156"/>
      <c r="K222" s="156"/>
      <c r="L222" s="156"/>
    </row>
    <row r="223" spans="1:12" ht="18.75">
      <c r="A223" s="156"/>
      <c r="B223" s="156"/>
      <c r="C223" s="156"/>
      <c r="D223" s="182"/>
      <c r="E223" s="156"/>
      <c r="F223" s="168"/>
      <c r="G223" s="156"/>
      <c r="H223" s="156"/>
      <c r="I223" s="156"/>
      <c r="J223" s="156"/>
      <c r="K223" s="156"/>
      <c r="L223" s="156"/>
    </row>
    <row r="224" spans="1:12" ht="18.75">
      <c r="A224" s="156"/>
      <c r="B224" s="156"/>
      <c r="C224" s="156"/>
      <c r="D224" s="182"/>
      <c r="E224" s="156"/>
      <c r="F224" s="168"/>
      <c r="G224" s="156"/>
      <c r="H224" s="156"/>
      <c r="I224" s="156"/>
      <c r="J224" s="156"/>
      <c r="K224" s="156"/>
      <c r="L224" s="156"/>
    </row>
    <row r="225" spans="1:12" ht="18.75">
      <c r="A225" s="156"/>
      <c r="B225" s="156"/>
      <c r="C225" s="156"/>
      <c r="D225" s="182"/>
      <c r="E225" s="156"/>
      <c r="F225" s="168"/>
      <c r="G225" s="156"/>
      <c r="H225" s="156"/>
      <c r="I225" s="156"/>
      <c r="J225" s="156"/>
      <c r="K225" s="156"/>
      <c r="L225" s="156"/>
    </row>
    <row r="226" spans="1:12" ht="18.75">
      <c r="A226" s="156"/>
      <c r="B226" s="156"/>
      <c r="C226" s="156"/>
      <c r="D226" s="182"/>
      <c r="E226" s="156"/>
      <c r="F226" s="168"/>
      <c r="G226" s="156"/>
      <c r="H226" s="156"/>
      <c r="I226" s="156"/>
      <c r="J226" s="156"/>
      <c r="K226" s="156"/>
      <c r="L226" s="156"/>
    </row>
    <row r="227" spans="1:12" ht="18.75">
      <c r="A227" s="156"/>
      <c r="B227" s="156"/>
      <c r="C227" s="156"/>
      <c r="D227" s="182"/>
      <c r="E227" s="156"/>
      <c r="F227" s="168"/>
      <c r="G227" s="156"/>
      <c r="H227" s="156"/>
      <c r="I227" s="156"/>
      <c r="J227" s="156"/>
      <c r="K227" s="156"/>
      <c r="L227" s="156"/>
    </row>
    <row r="228" spans="1:12" ht="18.75">
      <c r="A228" s="156"/>
      <c r="B228" s="156"/>
      <c r="C228" s="156"/>
      <c r="D228" s="182"/>
      <c r="E228" s="156"/>
      <c r="F228" s="168"/>
      <c r="G228" s="156"/>
      <c r="H228" s="156"/>
      <c r="I228" s="156"/>
      <c r="J228" s="156"/>
      <c r="K228" s="156"/>
      <c r="L228" s="156"/>
    </row>
    <row r="229" spans="1:12" ht="18.75">
      <c r="A229" s="156"/>
      <c r="B229" s="156"/>
      <c r="C229" s="156"/>
      <c r="D229" s="182"/>
      <c r="E229" s="156"/>
      <c r="F229" s="168"/>
      <c r="G229" s="156"/>
      <c r="H229" s="156"/>
      <c r="I229" s="156"/>
      <c r="J229" s="156"/>
      <c r="K229" s="156"/>
      <c r="L229" s="156"/>
    </row>
    <row r="230" spans="1:12" ht="18.75">
      <c r="A230" s="156"/>
      <c r="B230" s="156"/>
      <c r="C230" s="156"/>
      <c r="D230" s="182"/>
      <c r="E230" s="156"/>
      <c r="F230" s="168"/>
      <c r="G230" s="156"/>
      <c r="H230" s="156"/>
      <c r="I230" s="156"/>
      <c r="J230" s="156"/>
      <c r="K230" s="156"/>
      <c r="L230" s="156"/>
    </row>
    <row r="231" spans="1:12" ht="18.75">
      <c r="A231" s="156"/>
      <c r="B231" s="156"/>
      <c r="C231" s="156"/>
      <c r="D231" s="182"/>
      <c r="E231" s="156"/>
      <c r="F231" s="168"/>
      <c r="G231" s="156"/>
      <c r="H231" s="156"/>
      <c r="I231" s="156"/>
      <c r="J231" s="156"/>
      <c r="K231" s="156"/>
      <c r="L231" s="156"/>
    </row>
    <row r="232" spans="1:12" ht="18.75">
      <c r="A232" s="156"/>
      <c r="B232" s="156"/>
      <c r="C232" s="156"/>
      <c r="D232" s="182"/>
      <c r="E232" s="156"/>
      <c r="F232" s="168"/>
      <c r="G232" s="156"/>
      <c r="H232" s="156"/>
      <c r="I232" s="156"/>
      <c r="J232" s="156"/>
      <c r="K232" s="156"/>
      <c r="L232" s="156"/>
    </row>
    <row r="233" spans="1:12" ht="18.75">
      <c r="A233" s="156"/>
      <c r="B233" s="156"/>
      <c r="C233" s="156"/>
      <c r="D233" s="182"/>
      <c r="E233" s="156"/>
      <c r="F233" s="168"/>
      <c r="G233" s="156"/>
      <c r="H233" s="156"/>
      <c r="I233" s="156"/>
      <c r="J233" s="156"/>
      <c r="K233" s="156"/>
      <c r="L233" s="156"/>
    </row>
    <row r="234" spans="1:12" ht="18.75">
      <c r="A234" s="156"/>
      <c r="B234" s="156"/>
      <c r="C234" s="156"/>
      <c r="D234" s="182"/>
      <c r="E234" s="156"/>
      <c r="F234" s="168"/>
      <c r="G234" s="156"/>
      <c r="H234" s="156"/>
      <c r="I234" s="156"/>
      <c r="J234" s="156"/>
      <c r="K234" s="156"/>
      <c r="L234" s="156"/>
    </row>
    <row r="235" spans="1:12" ht="18.75">
      <c r="A235" s="156"/>
      <c r="B235" s="156"/>
      <c r="C235" s="156"/>
      <c r="D235" s="182"/>
      <c r="E235" s="156"/>
      <c r="F235" s="168"/>
      <c r="G235" s="156"/>
      <c r="H235" s="156"/>
      <c r="I235" s="156"/>
      <c r="J235" s="156"/>
      <c r="K235" s="156"/>
      <c r="L235" s="156"/>
    </row>
    <row r="236" spans="1:12" ht="18.75">
      <c r="A236" s="156"/>
      <c r="B236" s="156"/>
      <c r="C236" s="156"/>
      <c r="D236" s="182"/>
      <c r="E236" s="156"/>
      <c r="F236" s="168"/>
      <c r="G236" s="156"/>
      <c r="H236" s="156"/>
      <c r="I236" s="156"/>
      <c r="J236" s="156"/>
      <c r="K236" s="156"/>
      <c r="L236" s="156"/>
    </row>
    <row r="237" spans="1:12" ht="18.75">
      <c r="A237" s="156"/>
      <c r="B237" s="156"/>
      <c r="C237" s="156"/>
      <c r="D237" s="182"/>
      <c r="E237" s="156"/>
      <c r="F237" s="168"/>
      <c r="G237" s="156"/>
      <c r="H237" s="156"/>
      <c r="I237" s="156"/>
      <c r="J237" s="156"/>
      <c r="K237" s="156"/>
      <c r="L237" s="156"/>
    </row>
    <row r="238" spans="1:12" ht="18.75">
      <c r="A238" s="156"/>
      <c r="B238" s="156"/>
      <c r="C238" s="156"/>
      <c r="D238" s="182"/>
      <c r="E238" s="156"/>
      <c r="F238" s="168"/>
      <c r="G238" s="156"/>
      <c r="H238" s="156"/>
      <c r="I238" s="156"/>
      <c r="J238" s="156"/>
      <c r="K238" s="156"/>
      <c r="L238" s="156"/>
    </row>
    <row r="239" spans="1:12" ht="18.75">
      <c r="A239" s="156"/>
      <c r="B239" s="156"/>
      <c r="C239" s="156"/>
      <c r="D239" s="182"/>
      <c r="E239" s="156"/>
      <c r="F239" s="168"/>
      <c r="G239" s="156"/>
      <c r="H239" s="156"/>
      <c r="I239" s="156"/>
      <c r="J239" s="156"/>
      <c r="K239" s="156"/>
      <c r="L239" s="156"/>
    </row>
    <row r="240" spans="1:12" ht="18.75">
      <c r="A240" s="156"/>
      <c r="B240" s="156"/>
      <c r="C240" s="156"/>
      <c r="D240" s="182"/>
      <c r="E240" s="156"/>
      <c r="F240" s="168"/>
      <c r="G240" s="156"/>
      <c r="H240" s="156"/>
      <c r="I240" s="156"/>
      <c r="J240" s="156"/>
      <c r="K240" s="156"/>
      <c r="L240" s="156"/>
    </row>
    <row r="241" spans="1:12" ht="18.75">
      <c r="A241" s="156"/>
      <c r="B241" s="156"/>
      <c r="C241" s="156"/>
      <c r="D241" s="182"/>
      <c r="E241" s="156"/>
      <c r="F241" s="168"/>
      <c r="G241" s="156"/>
      <c r="H241" s="156"/>
      <c r="I241" s="156"/>
      <c r="J241" s="156"/>
      <c r="K241" s="156"/>
      <c r="L241" s="156"/>
    </row>
    <row r="242" spans="1:12" ht="18.75">
      <c r="A242" s="156"/>
      <c r="B242" s="156"/>
      <c r="C242" s="156"/>
      <c r="D242" s="182"/>
      <c r="E242" s="156"/>
      <c r="F242" s="168"/>
      <c r="G242" s="156"/>
      <c r="H242" s="156"/>
      <c r="I242" s="156"/>
      <c r="J242" s="156"/>
      <c r="K242" s="156"/>
      <c r="L242" s="156"/>
    </row>
    <row r="243" spans="1:12" ht="18.75">
      <c r="A243" s="156"/>
      <c r="B243" s="156"/>
      <c r="C243" s="156"/>
      <c r="D243" s="182"/>
      <c r="E243" s="156"/>
      <c r="F243" s="168"/>
      <c r="G243" s="156"/>
      <c r="H243" s="156"/>
      <c r="I243" s="156"/>
      <c r="J243" s="156"/>
      <c r="K243" s="156"/>
      <c r="L243" s="156"/>
    </row>
    <row r="244" spans="1:12" ht="18.75">
      <c r="A244" s="156"/>
      <c r="B244" s="156"/>
      <c r="C244" s="156"/>
      <c r="D244" s="182"/>
      <c r="E244" s="156"/>
      <c r="F244" s="168"/>
      <c r="G244" s="156"/>
      <c r="H244" s="156"/>
      <c r="I244" s="156"/>
      <c r="J244" s="156"/>
      <c r="K244" s="156"/>
      <c r="L244" s="156"/>
    </row>
    <row r="245" spans="1:12" ht="18.75">
      <c r="A245" s="156"/>
      <c r="B245" s="156"/>
      <c r="C245" s="156"/>
      <c r="D245" s="182"/>
      <c r="E245" s="156"/>
      <c r="F245" s="168"/>
      <c r="G245" s="156"/>
      <c r="H245" s="156"/>
      <c r="I245" s="156"/>
      <c r="J245" s="156"/>
      <c r="K245" s="156"/>
      <c r="L245" s="156"/>
    </row>
    <row r="246" spans="1:12" ht="18.75">
      <c r="A246" s="156"/>
      <c r="B246" s="156"/>
      <c r="C246" s="156"/>
      <c r="D246" s="182"/>
      <c r="E246" s="156"/>
      <c r="F246" s="168"/>
      <c r="G246" s="156"/>
      <c r="H246" s="156"/>
      <c r="I246" s="156"/>
      <c r="J246" s="156"/>
      <c r="K246" s="156"/>
      <c r="L246" s="156"/>
    </row>
    <row r="247" spans="1:12" ht="18.75">
      <c r="A247" s="156"/>
      <c r="B247" s="156"/>
      <c r="C247" s="156"/>
      <c r="D247" s="182"/>
      <c r="E247" s="156"/>
      <c r="F247" s="168"/>
      <c r="G247" s="156"/>
      <c r="H247" s="156"/>
      <c r="I247" s="156"/>
      <c r="J247" s="156"/>
      <c r="K247" s="156"/>
      <c r="L247" s="156"/>
    </row>
    <row r="248" spans="1:12" ht="18.75">
      <c r="A248" s="156"/>
      <c r="B248" s="156"/>
      <c r="C248" s="156"/>
      <c r="D248" s="182"/>
      <c r="E248" s="156"/>
      <c r="F248" s="168"/>
      <c r="G248" s="156"/>
      <c r="H248" s="156"/>
      <c r="I248" s="156"/>
      <c r="J248" s="156"/>
      <c r="K248" s="156"/>
      <c r="L248" s="156"/>
    </row>
    <row r="249" spans="1:12" ht="18.75">
      <c r="A249" s="156"/>
      <c r="B249" s="156"/>
      <c r="C249" s="156"/>
      <c r="D249" s="182"/>
      <c r="E249" s="156"/>
      <c r="F249" s="168"/>
      <c r="G249" s="156"/>
      <c r="H249" s="156"/>
      <c r="I249" s="156"/>
      <c r="J249" s="156"/>
      <c r="K249" s="156"/>
      <c r="L249" s="156"/>
    </row>
    <row r="250" spans="1:12" ht="18.75">
      <c r="A250" s="156"/>
      <c r="B250" s="156"/>
      <c r="C250" s="156"/>
      <c r="D250" s="182"/>
      <c r="E250" s="156"/>
      <c r="F250" s="168"/>
      <c r="G250" s="156"/>
      <c r="H250" s="156"/>
      <c r="I250" s="156"/>
      <c r="J250" s="156"/>
      <c r="K250" s="156"/>
      <c r="L250" s="156"/>
    </row>
    <row r="251" spans="1:12" ht="18.75">
      <c r="A251" s="156"/>
      <c r="B251" s="156"/>
      <c r="C251" s="156"/>
      <c r="D251" s="182"/>
      <c r="E251" s="156"/>
      <c r="F251" s="168"/>
      <c r="G251" s="156"/>
      <c r="H251" s="156"/>
      <c r="I251" s="156"/>
      <c r="J251" s="156"/>
      <c r="K251" s="156"/>
      <c r="L251" s="156"/>
    </row>
    <row r="252" spans="1:12" ht="18.75">
      <c r="A252" s="156"/>
      <c r="B252" s="156"/>
      <c r="C252" s="156"/>
      <c r="D252" s="182"/>
      <c r="E252" s="156"/>
      <c r="F252" s="168"/>
      <c r="G252" s="156"/>
      <c r="H252" s="156"/>
      <c r="I252" s="156"/>
      <c r="J252" s="156"/>
      <c r="K252" s="156"/>
      <c r="L252" s="156"/>
    </row>
    <row r="253" spans="1:12" ht="18.75">
      <c r="A253" s="156"/>
      <c r="B253" s="156"/>
      <c r="C253" s="156"/>
      <c r="D253" s="182"/>
      <c r="E253" s="156"/>
      <c r="F253" s="168"/>
      <c r="G253" s="156"/>
      <c r="H253" s="156"/>
      <c r="I253" s="156"/>
      <c r="J253" s="156"/>
      <c r="K253" s="156"/>
      <c r="L253" s="156"/>
    </row>
    <row r="254" spans="1:12" ht="18.75">
      <c r="A254" s="156"/>
      <c r="B254" s="156"/>
      <c r="C254" s="156"/>
      <c r="D254" s="182"/>
      <c r="E254" s="156"/>
      <c r="F254" s="168"/>
      <c r="G254" s="156"/>
      <c r="H254" s="156"/>
      <c r="I254" s="156"/>
      <c r="J254" s="156"/>
      <c r="K254" s="156"/>
      <c r="L254" s="156"/>
    </row>
    <row r="255" spans="1:12" ht="18.75">
      <c r="A255" s="156"/>
      <c r="B255" s="156"/>
      <c r="C255" s="156"/>
      <c r="D255" s="182"/>
      <c r="E255" s="156"/>
      <c r="F255" s="168"/>
      <c r="G255" s="156"/>
      <c r="H255" s="156"/>
      <c r="I255" s="156"/>
      <c r="J255" s="156"/>
      <c r="K255" s="156"/>
      <c r="L255" s="156"/>
    </row>
    <row r="256" spans="1:12" ht="18.75">
      <c r="A256" s="156"/>
      <c r="B256" s="156"/>
      <c r="C256" s="156"/>
      <c r="D256" s="182"/>
      <c r="E256" s="156"/>
      <c r="F256" s="168"/>
      <c r="G256" s="156"/>
      <c r="H256" s="156"/>
      <c r="I256" s="156"/>
      <c r="J256" s="156"/>
      <c r="K256" s="156"/>
      <c r="L256" s="156"/>
    </row>
    <row r="257" spans="1:12" ht="18.75">
      <c r="A257" s="156"/>
      <c r="B257" s="156"/>
      <c r="C257" s="156"/>
      <c r="D257" s="182"/>
      <c r="E257" s="156"/>
      <c r="F257" s="168"/>
      <c r="G257" s="156"/>
      <c r="H257" s="156"/>
      <c r="I257" s="156"/>
      <c r="J257" s="156"/>
      <c r="K257" s="156"/>
      <c r="L257" s="156"/>
    </row>
    <row r="258" spans="1:12" ht="18.75">
      <c r="A258" s="156"/>
      <c r="B258" s="156"/>
      <c r="C258" s="156"/>
      <c r="D258" s="182"/>
      <c r="E258" s="156"/>
      <c r="F258" s="168"/>
      <c r="G258" s="156"/>
      <c r="H258" s="156"/>
      <c r="I258" s="156"/>
      <c r="J258" s="156"/>
      <c r="K258" s="156"/>
      <c r="L258" s="156"/>
    </row>
    <row r="259" spans="1:12" ht="18.75">
      <c r="A259" s="156"/>
      <c r="B259" s="156"/>
      <c r="C259" s="156"/>
      <c r="D259" s="182"/>
      <c r="E259" s="156"/>
      <c r="F259" s="168"/>
      <c r="G259" s="156"/>
      <c r="H259" s="156"/>
      <c r="I259" s="156"/>
      <c r="J259" s="156"/>
      <c r="K259" s="156"/>
      <c r="L259" s="156"/>
    </row>
    <row r="260" spans="1:12" ht="18.75">
      <c r="A260" s="156"/>
      <c r="B260" s="156"/>
      <c r="C260" s="156"/>
      <c r="D260" s="182"/>
      <c r="E260" s="156"/>
      <c r="F260" s="168"/>
      <c r="G260" s="156"/>
      <c r="H260" s="156"/>
      <c r="I260" s="156"/>
      <c r="J260" s="156"/>
      <c r="K260" s="156"/>
      <c r="L260" s="156"/>
    </row>
    <row r="261" spans="1:12" ht="18.75">
      <c r="A261" s="156"/>
      <c r="B261" s="156"/>
      <c r="C261" s="156"/>
      <c r="D261" s="182"/>
      <c r="E261" s="156"/>
      <c r="F261" s="168"/>
      <c r="G261" s="156"/>
      <c r="H261" s="156"/>
      <c r="I261" s="156"/>
      <c r="J261" s="156"/>
      <c r="K261" s="156"/>
      <c r="L261" s="156"/>
    </row>
    <row r="262" spans="1:12" ht="18.75">
      <c r="A262" s="156"/>
      <c r="B262" s="156"/>
      <c r="C262" s="156"/>
      <c r="D262" s="182"/>
      <c r="E262" s="156"/>
      <c r="F262" s="168"/>
      <c r="G262" s="156"/>
      <c r="H262" s="156"/>
      <c r="I262" s="156"/>
      <c r="J262" s="156"/>
      <c r="K262" s="156"/>
      <c r="L262" s="156"/>
    </row>
    <row r="263" spans="1:12" ht="18.75">
      <c r="A263" s="156"/>
      <c r="B263" s="156"/>
      <c r="C263" s="156"/>
      <c r="D263" s="182"/>
      <c r="E263" s="156"/>
      <c r="F263" s="168"/>
      <c r="G263" s="156"/>
      <c r="H263" s="156"/>
      <c r="I263" s="156"/>
      <c r="J263" s="156"/>
      <c r="K263" s="156"/>
      <c r="L263" s="156"/>
    </row>
    <row r="264" spans="1:12" ht="18.75">
      <c r="A264" s="156"/>
      <c r="B264" s="156"/>
      <c r="C264" s="156"/>
      <c r="D264" s="182"/>
      <c r="E264" s="156"/>
      <c r="F264" s="168"/>
      <c r="G264" s="156"/>
      <c r="H264" s="156"/>
      <c r="I264" s="156"/>
      <c r="J264" s="156"/>
      <c r="K264" s="156"/>
      <c r="L264" s="156"/>
    </row>
    <row r="265" spans="1:12" ht="18.75">
      <c r="A265" s="156"/>
      <c r="B265" s="156"/>
      <c r="C265" s="156"/>
      <c r="D265" s="182"/>
      <c r="E265" s="156"/>
      <c r="F265" s="168"/>
      <c r="G265" s="156"/>
      <c r="H265" s="156"/>
      <c r="I265" s="156"/>
      <c r="J265" s="156"/>
      <c r="K265" s="156"/>
      <c r="L265" s="156"/>
    </row>
    <row r="266" spans="1:12" ht="18.75">
      <c r="A266" s="156"/>
      <c r="B266" s="156"/>
      <c r="C266" s="156"/>
      <c r="D266" s="182"/>
      <c r="E266" s="156"/>
      <c r="F266" s="168"/>
      <c r="G266" s="156"/>
      <c r="H266" s="156"/>
      <c r="I266" s="156"/>
      <c r="J266" s="156"/>
      <c r="K266" s="156"/>
      <c r="L266" s="156"/>
    </row>
    <row r="267" spans="1:12" ht="18.75">
      <c r="A267" s="156"/>
      <c r="B267" s="156"/>
      <c r="C267" s="156"/>
      <c r="D267" s="182"/>
      <c r="E267" s="156"/>
      <c r="F267" s="168"/>
      <c r="G267" s="156"/>
      <c r="H267" s="156"/>
      <c r="I267" s="156"/>
      <c r="J267" s="156"/>
      <c r="K267" s="156"/>
      <c r="L267" s="156"/>
    </row>
    <row r="268" spans="1:12" ht="18.75">
      <c r="A268" s="156"/>
      <c r="B268" s="156"/>
      <c r="C268" s="156"/>
      <c r="D268" s="182"/>
      <c r="E268" s="156"/>
      <c r="F268" s="168"/>
      <c r="G268" s="156"/>
      <c r="H268" s="156"/>
      <c r="I268" s="156"/>
      <c r="J268" s="156"/>
      <c r="K268" s="156"/>
      <c r="L268" s="156"/>
    </row>
    <row r="269" spans="1:12" ht="18.75">
      <c r="A269" s="156"/>
      <c r="B269" s="156"/>
      <c r="C269" s="156"/>
      <c r="D269" s="182"/>
      <c r="E269" s="156"/>
      <c r="F269" s="168"/>
      <c r="G269" s="156"/>
      <c r="H269" s="156"/>
      <c r="I269" s="156"/>
      <c r="J269" s="156"/>
      <c r="K269" s="156"/>
      <c r="L269" s="156"/>
    </row>
    <row r="270" spans="1:12" ht="18.75">
      <c r="A270" s="156"/>
      <c r="B270" s="156"/>
      <c r="C270" s="156"/>
      <c r="D270" s="182"/>
      <c r="E270" s="156"/>
      <c r="F270" s="168"/>
      <c r="G270" s="156"/>
      <c r="H270" s="156"/>
      <c r="I270" s="156"/>
      <c r="J270" s="156"/>
      <c r="K270" s="156"/>
      <c r="L270" s="156"/>
    </row>
    <row r="271" spans="1:12" ht="18.75">
      <c r="A271" s="156"/>
      <c r="B271" s="156"/>
      <c r="C271" s="156"/>
      <c r="D271" s="182"/>
      <c r="E271" s="156"/>
      <c r="F271" s="168"/>
      <c r="G271" s="156"/>
      <c r="H271" s="156"/>
      <c r="I271" s="156"/>
      <c r="J271" s="156"/>
      <c r="K271" s="156"/>
      <c r="L271" s="156"/>
    </row>
    <row r="272" spans="1:12" ht="18.75">
      <c r="A272" s="156"/>
      <c r="B272" s="156"/>
      <c r="C272" s="156"/>
      <c r="D272" s="182"/>
      <c r="E272" s="156"/>
      <c r="F272" s="168"/>
      <c r="G272" s="156"/>
      <c r="H272" s="156"/>
      <c r="I272" s="156"/>
      <c r="J272" s="156"/>
      <c r="K272" s="156"/>
      <c r="L272" s="156"/>
    </row>
    <row r="273" spans="1:12" ht="18.75">
      <c r="A273" s="156"/>
      <c r="B273" s="156"/>
      <c r="C273" s="156"/>
      <c r="D273" s="182"/>
      <c r="E273" s="156"/>
      <c r="F273" s="168"/>
      <c r="G273" s="156"/>
      <c r="H273" s="156"/>
      <c r="I273" s="156"/>
      <c r="J273" s="156"/>
      <c r="K273" s="156"/>
      <c r="L273" s="156"/>
    </row>
    <row r="274" spans="1:12" ht="18.75">
      <c r="A274" s="156"/>
      <c r="B274" s="156"/>
      <c r="C274" s="156"/>
      <c r="D274" s="182"/>
      <c r="E274" s="156"/>
      <c r="F274" s="168"/>
      <c r="G274" s="156"/>
      <c r="H274" s="156"/>
      <c r="I274" s="156"/>
      <c r="J274" s="156"/>
      <c r="K274" s="156"/>
      <c r="L274" s="156"/>
    </row>
    <row r="275" spans="1:12" ht="18.75">
      <c r="A275" s="156"/>
      <c r="B275" s="156"/>
      <c r="C275" s="156"/>
      <c r="D275" s="182"/>
      <c r="E275" s="156"/>
      <c r="F275" s="168"/>
      <c r="G275" s="156"/>
      <c r="H275" s="156"/>
      <c r="I275" s="156"/>
      <c r="J275" s="156"/>
      <c r="K275" s="156"/>
      <c r="L275" s="156"/>
    </row>
    <row r="276" spans="1:12" ht="18.75">
      <c r="A276" s="156"/>
      <c r="B276" s="156"/>
      <c r="C276" s="156"/>
      <c r="D276" s="182"/>
      <c r="E276" s="156"/>
      <c r="F276" s="168"/>
      <c r="G276" s="156"/>
      <c r="H276" s="156"/>
      <c r="I276" s="156"/>
      <c r="J276" s="156"/>
      <c r="K276" s="156"/>
      <c r="L276" s="156"/>
    </row>
    <row r="277" spans="1:12" ht="18.75">
      <c r="A277" s="156"/>
      <c r="B277" s="156"/>
      <c r="C277" s="156"/>
      <c r="D277" s="182"/>
      <c r="E277" s="156"/>
      <c r="F277" s="168"/>
      <c r="G277" s="156"/>
      <c r="H277" s="156"/>
      <c r="I277" s="156"/>
      <c r="J277" s="156"/>
      <c r="K277" s="156"/>
      <c r="L277" s="156"/>
    </row>
    <row r="278" spans="1:12" ht="18.75">
      <c r="A278" s="156"/>
      <c r="B278" s="156"/>
      <c r="C278" s="156"/>
      <c r="D278" s="182"/>
      <c r="E278" s="156"/>
      <c r="F278" s="168"/>
      <c r="G278" s="156"/>
      <c r="H278" s="156"/>
      <c r="I278" s="156"/>
      <c r="J278" s="156"/>
      <c r="K278" s="156"/>
      <c r="L278" s="156"/>
    </row>
    <row r="279" spans="1:12" ht="18.75">
      <c r="A279" s="156"/>
      <c r="B279" s="156"/>
      <c r="C279" s="156"/>
      <c r="D279" s="182"/>
      <c r="E279" s="156"/>
      <c r="F279" s="168"/>
      <c r="G279" s="156"/>
      <c r="H279" s="156"/>
      <c r="I279" s="156"/>
      <c r="J279" s="156"/>
      <c r="K279" s="156"/>
      <c r="L279" s="156"/>
    </row>
    <row r="280" spans="1:12" ht="18.75">
      <c r="A280" s="156"/>
      <c r="B280" s="156"/>
      <c r="C280" s="156"/>
      <c r="D280" s="182"/>
      <c r="E280" s="156"/>
      <c r="F280" s="168"/>
      <c r="G280" s="156"/>
      <c r="H280" s="156"/>
      <c r="I280" s="156"/>
      <c r="J280" s="156"/>
      <c r="K280" s="156"/>
      <c r="L280" s="156"/>
    </row>
    <row r="281" spans="1:12" ht="18.75">
      <c r="A281" s="156"/>
      <c r="B281" s="156"/>
      <c r="C281" s="156"/>
      <c r="D281" s="182"/>
      <c r="E281" s="156"/>
      <c r="F281" s="168"/>
      <c r="G281" s="156"/>
      <c r="H281" s="156"/>
      <c r="I281" s="156"/>
      <c r="J281" s="156"/>
      <c r="K281" s="156"/>
      <c r="L281" s="156"/>
    </row>
    <row r="282" spans="1:12" ht="18.75">
      <c r="A282" s="156"/>
      <c r="B282" s="156"/>
      <c r="C282" s="156"/>
      <c r="D282" s="182"/>
      <c r="E282" s="156"/>
      <c r="F282" s="168"/>
      <c r="G282" s="156"/>
      <c r="H282" s="156"/>
      <c r="I282" s="156"/>
      <c r="J282" s="156"/>
      <c r="K282" s="156"/>
      <c r="L282" s="156"/>
    </row>
    <row r="283" spans="1:12" ht="18.75">
      <c r="A283" s="156"/>
      <c r="B283" s="156"/>
      <c r="C283" s="156"/>
      <c r="D283" s="182"/>
      <c r="E283" s="156"/>
      <c r="F283" s="168"/>
      <c r="G283" s="156"/>
      <c r="H283" s="156"/>
      <c r="I283" s="156"/>
      <c r="J283" s="156"/>
      <c r="K283" s="156"/>
      <c r="L283" s="156"/>
    </row>
    <row r="284" spans="1:12" ht="18.75">
      <c r="A284" s="156"/>
      <c r="B284" s="156"/>
      <c r="C284" s="156"/>
      <c r="D284" s="182"/>
      <c r="E284" s="156"/>
      <c r="F284" s="168"/>
      <c r="G284" s="156"/>
      <c r="H284" s="156"/>
      <c r="I284" s="156"/>
      <c r="J284" s="156"/>
      <c r="K284" s="156"/>
      <c r="L284" s="156"/>
    </row>
    <row r="285" spans="1:12" ht="18.75">
      <c r="A285" s="156"/>
      <c r="B285" s="156"/>
      <c r="C285" s="156"/>
      <c r="D285" s="182"/>
      <c r="E285" s="156"/>
      <c r="F285" s="168"/>
      <c r="G285" s="156"/>
      <c r="H285" s="156"/>
      <c r="I285" s="156"/>
      <c r="J285" s="156"/>
      <c r="K285" s="156"/>
      <c r="L285" s="156"/>
    </row>
    <row r="286" spans="1:12" ht="18.75">
      <c r="A286" s="156"/>
      <c r="B286" s="156"/>
      <c r="C286" s="156"/>
      <c r="D286" s="182"/>
      <c r="E286" s="156"/>
      <c r="F286" s="168"/>
      <c r="G286" s="156"/>
      <c r="H286" s="156"/>
      <c r="I286" s="156"/>
      <c r="J286" s="156"/>
      <c r="K286" s="156"/>
      <c r="L286" s="156"/>
    </row>
    <row r="287" spans="1:12" ht="18.75">
      <c r="A287" s="156"/>
      <c r="B287" s="156"/>
      <c r="C287" s="156"/>
      <c r="D287" s="182"/>
      <c r="E287" s="156"/>
      <c r="F287" s="168"/>
      <c r="G287" s="156"/>
      <c r="H287" s="156"/>
      <c r="I287" s="156"/>
      <c r="J287" s="156"/>
      <c r="K287" s="156"/>
      <c r="L287" s="156"/>
    </row>
    <row r="288" spans="1:12" ht="18.75">
      <c r="A288" s="156"/>
      <c r="B288" s="156"/>
      <c r="C288" s="156"/>
      <c r="D288" s="182"/>
      <c r="E288" s="156"/>
      <c r="F288" s="168"/>
      <c r="G288" s="156"/>
      <c r="H288" s="156"/>
      <c r="I288" s="156"/>
      <c r="J288" s="156"/>
      <c r="K288" s="156"/>
      <c r="L288" s="156"/>
    </row>
    <row r="289" spans="1:12" ht="18.75">
      <c r="A289" s="156"/>
      <c r="B289" s="156"/>
      <c r="C289" s="156"/>
      <c r="D289" s="182"/>
      <c r="E289" s="156"/>
      <c r="F289" s="168"/>
      <c r="G289" s="156"/>
      <c r="H289" s="156"/>
      <c r="I289" s="156"/>
      <c r="J289" s="156"/>
      <c r="K289" s="156"/>
      <c r="L289" s="156"/>
    </row>
    <row r="290" spans="1:12" ht="18.75">
      <c r="A290" s="156"/>
      <c r="B290" s="156"/>
      <c r="C290" s="156"/>
      <c r="D290" s="182"/>
      <c r="E290" s="156"/>
      <c r="F290" s="168"/>
      <c r="G290" s="156"/>
      <c r="H290" s="156"/>
      <c r="I290" s="156"/>
      <c r="J290" s="156"/>
      <c r="K290" s="156"/>
      <c r="L290" s="156"/>
    </row>
    <row r="291" spans="1:12" ht="18.75">
      <c r="A291" s="156"/>
      <c r="B291" s="156"/>
      <c r="C291" s="156"/>
      <c r="D291" s="182"/>
      <c r="E291" s="156"/>
      <c r="F291" s="168"/>
      <c r="G291" s="156"/>
      <c r="H291" s="156"/>
      <c r="I291" s="156"/>
      <c r="J291" s="156"/>
      <c r="K291" s="156"/>
      <c r="L291" s="156"/>
    </row>
    <row r="292" spans="1:12" ht="18.75">
      <c r="A292" s="156"/>
      <c r="B292" s="156"/>
      <c r="C292" s="156"/>
      <c r="D292" s="182"/>
      <c r="E292" s="156"/>
      <c r="F292" s="168"/>
      <c r="G292" s="156"/>
      <c r="H292" s="156"/>
      <c r="I292" s="156"/>
      <c r="J292" s="156"/>
      <c r="K292" s="156"/>
      <c r="L292" s="156"/>
    </row>
    <row r="293" spans="1:12" ht="18.75">
      <c r="A293" s="156"/>
      <c r="B293" s="156"/>
      <c r="C293" s="156"/>
      <c r="D293" s="182"/>
      <c r="E293" s="156"/>
      <c r="F293" s="168"/>
      <c r="G293" s="156"/>
      <c r="H293" s="156"/>
      <c r="I293" s="156"/>
      <c r="J293" s="156"/>
      <c r="K293" s="156"/>
      <c r="L293" s="156"/>
    </row>
    <row r="294" spans="1:12" ht="18.75">
      <c r="A294" s="156"/>
      <c r="B294" s="156"/>
      <c r="C294" s="156"/>
      <c r="D294" s="182"/>
      <c r="E294" s="156"/>
      <c r="F294" s="168"/>
      <c r="G294" s="156"/>
      <c r="H294" s="156"/>
      <c r="I294" s="156"/>
      <c r="J294" s="156"/>
      <c r="K294" s="156"/>
      <c r="L294" s="156"/>
    </row>
    <row r="295" spans="1:12" ht="18.75">
      <c r="A295" s="156"/>
      <c r="B295" s="156"/>
      <c r="C295" s="156"/>
      <c r="D295" s="182"/>
      <c r="E295" s="156"/>
      <c r="F295" s="168"/>
      <c r="G295" s="156"/>
      <c r="H295" s="156"/>
      <c r="I295" s="156"/>
      <c r="J295" s="156"/>
      <c r="K295" s="156"/>
      <c r="L295" s="156"/>
    </row>
    <row r="296" spans="1:12" ht="18.75">
      <c r="A296" s="156"/>
      <c r="B296" s="156"/>
      <c r="C296" s="156"/>
      <c r="D296" s="182"/>
      <c r="E296" s="156"/>
      <c r="F296" s="168"/>
      <c r="G296" s="156"/>
      <c r="H296" s="156"/>
      <c r="I296" s="156"/>
      <c r="J296" s="156"/>
      <c r="K296" s="156"/>
      <c r="L296" s="156"/>
    </row>
    <row r="297" spans="1:12" ht="18.75">
      <c r="A297" s="156"/>
      <c r="B297" s="156"/>
      <c r="C297" s="156"/>
      <c r="D297" s="182"/>
      <c r="E297" s="156"/>
      <c r="F297" s="168"/>
      <c r="G297" s="156"/>
      <c r="H297" s="156"/>
      <c r="I297" s="156"/>
      <c r="J297" s="156"/>
      <c r="K297" s="156"/>
      <c r="L297" s="156"/>
    </row>
    <row r="298" spans="1:12" ht="18.75">
      <c r="A298" s="156"/>
      <c r="B298" s="156"/>
      <c r="C298" s="156"/>
      <c r="D298" s="182"/>
      <c r="E298" s="156"/>
      <c r="F298" s="168"/>
      <c r="G298" s="156"/>
      <c r="H298" s="156"/>
      <c r="I298" s="156"/>
      <c r="J298" s="156"/>
      <c r="K298" s="156"/>
      <c r="L298" s="156"/>
    </row>
    <row r="299" spans="1:12" ht="18.75">
      <c r="A299" s="156"/>
      <c r="B299" s="156"/>
      <c r="C299" s="156"/>
      <c r="D299" s="182"/>
      <c r="E299" s="156"/>
      <c r="F299" s="168"/>
      <c r="G299" s="156"/>
      <c r="H299" s="156"/>
      <c r="I299" s="156"/>
      <c r="J299" s="156"/>
      <c r="K299" s="156"/>
      <c r="L299" s="156"/>
    </row>
    <row r="300" spans="1:12" ht="18.75">
      <c r="A300" s="156"/>
      <c r="B300" s="156"/>
      <c r="C300" s="156"/>
      <c r="D300" s="182"/>
      <c r="E300" s="156"/>
      <c r="F300" s="168"/>
      <c r="G300" s="156"/>
      <c r="H300" s="156"/>
      <c r="I300" s="156"/>
      <c r="J300" s="156"/>
      <c r="K300" s="156"/>
      <c r="L300" s="156"/>
    </row>
    <row r="301" spans="1:12" ht="18.75">
      <c r="A301" s="156"/>
      <c r="B301" s="156"/>
      <c r="C301" s="156"/>
      <c r="D301" s="182"/>
      <c r="E301" s="156"/>
      <c r="F301" s="168"/>
      <c r="G301" s="156"/>
      <c r="H301" s="156"/>
      <c r="I301" s="156"/>
      <c r="J301" s="156"/>
      <c r="K301" s="156"/>
      <c r="L301" s="156"/>
    </row>
    <row r="302" spans="1:12" ht="18.75">
      <c r="A302" s="156"/>
      <c r="B302" s="156"/>
      <c r="C302" s="156"/>
      <c r="D302" s="182"/>
      <c r="E302" s="156"/>
      <c r="F302" s="168"/>
      <c r="G302" s="156"/>
      <c r="H302" s="156"/>
      <c r="I302" s="156"/>
      <c r="J302" s="156"/>
      <c r="K302" s="156"/>
      <c r="L302" s="156"/>
    </row>
    <row r="303" spans="1:12" ht="18.75">
      <c r="A303" s="156"/>
      <c r="B303" s="156"/>
      <c r="C303" s="156"/>
      <c r="D303" s="182"/>
      <c r="E303" s="156"/>
      <c r="F303" s="168"/>
      <c r="G303" s="156"/>
      <c r="H303" s="156"/>
      <c r="I303" s="156"/>
      <c r="J303" s="156"/>
      <c r="K303" s="156"/>
      <c r="L303" s="156"/>
    </row>
    <row r="304" spans="1:12" ht="18.75">
      <c r="A304" s="156"/>
      <c r="B304" s="156"/>
      <c r="C304" s="156"/>
      <c r="D304" s="182"/>
      <c r="E304" s="156"/>
      <c r="F304" s="168"/>
      <c r="G304" s="156"/>
      <c r="H304" s="156"/>
      <c r="I304" s="156"/>
      <c r="J304" s="156"/>
      <c r="K304" s="156"/>
      <c r="L304" s="156"/>
    </row>
    <row r="305" spans="1:12" ht="18.75">
      <c r="A305" s="156"/>
      <c r="B305" s="156"/>
      <c r="C305" s="156"/>
      <c r="D305" s="182"/>
      <c r="E305" s="156"/>
      <c r="F305" s="168"/>
      <c r="G305" s="156"/>
      <c r="H305" s="156"/>
      <c r="I305" s="156"/>
      <c r="J305" s="156"/>
      <c r="K305" s="156"/>
      <c r="L305" s="156"/>
    </row>
    <row r="306" spans="1:12" ht="18.75">
      <c r="A306" s="156"/>
      <c r="B306" s="156"/>
      <c r="C306" s="156"/>
      <c r="D306" s="182"/>
      <c r="E306" s="156"/>
      <c r="F306" s="168"/>
      <c r="G306" s="156"/>
      <c r="H306" s="156"/>
      <c r="I306" s="156"/>
      <c r="J306" s="156"/>
      <c r="K306" s="156"/>
      <c r="L306" s="156"/>
    </row>
    <row r="307" spans="1:12" ht="18.75">
      <c r="A307" s="156"/>
      <c r="B307" s="156"/>
      <c r="C307" s="156"/>
      <c r="D307" s="182"/>
      <c r="E307" s="156"/>
      <c r="F307" s="168"/>
      <c r="G307" s="156"/>
      <c r="H307" s="156"/>
      <c r="I307" s="156"/>
      <c r="J307" s="156"/>
      <c r="K307" s="156"/>
      <c r="L307" s="156"/>
    </row>
    <row r="308" spans="1:12" ht="18.75">
      <c r="A308" s="156"/>
      <c r="B308" s="156"/>
      <c r="C308" s="156"/>
      <c r="D308" s="182"/>
      <c r="E308" s="156"/>
      <c r="F308" s="168"/>
      <c r="G308" s="156"/>
      <c r="H308" s="156"/>
      <c r="I308" s="156"/>
      <c r="J308" s="156"/>
      <c r="K308" s="156"/>
      <c r="L308" s="156"/>
    </row>
    <row r="309" spans="1:12" ht="18.75">
      <c r="A309" s="156"/>
      <c r="B309" s="156"/>
      <c r="C309" s="156"/>
      <c r="D309" s="182"/>
      <c r="E309" s="156"/>
      <c r="F309" s="168"/>
      <c r="G309" s="156"/>
      <c r="H309" s="156"/>
      <c r="I309" s="156"/>
      <c r="J309" s="156"/>
      <c r="K309" s="156"/>
      <c r="L309" s="156"/>
    </row>
    <row r="310" spans="1:12" ht="18.75">
      <c r="A310" s="156"/>
      <c r="B310" s="156"/>
      <c r="C310" s="156"/>
      <c r="D310" s="182"/>
      <c r="E310" s="156"/>
      <c r="F310" s="168"/>
      <c r="G310" s="156"/>
      <c r="H310" s="156"/>
      <c r="I310" s="156"/>
      <c r="J310" s="156"/>
      <c r="K310" s="156"/>
      <c r="L310" s="156"/>
    </row>
    <row r="311" spans="1:12" ht="18.75">
      <c r="A311" s="156"/>
      <c r="B311" s="156"/>
      <c r="C311" s="156"/>
      <c r="D311" s="182"/>
      <c r="E311" s="156"/>
      <c r="F311" s="168"/>
      <c r="G311" s="156"/>
      <c r="H311" s="156"/>
      <c r="I311" s="156"/>
      <c r="J311" s="156"/>
      <c r="K311" s="156"/>
      <c r="L311" s="156"/>
    </row>
    <row r="312" spans="1:12" ht="18.75">
      <c r="A312" s="156"/>
      <c r="B312" s="156"/>
      <c r="C312" s="156"/>
      <c r="D312" s="182"/>
      <c r="E312" s="156"/>
      <c r="F312" s="168"/>
      <c r="G312" s="156"/>
      <c r="H312" s="156"/>
      <c r="I312" s="156"/>
      <c r="J312" s="156"/>
      <c r="K312" s="156"/>
      <c r="L312" s="156"/>
    </row>
    <row r="313" spans="1:12" ht="18.75">
      <c r="A313" s="156"/>
      <c r="B313" s="156"/>
      <c r="C313" s="156"/>
      <c r="D313" s="182"/>
      <c r="E313" s="156"/>
      <c r="F313" s="168"/>
      <c r="G313" s="156"/>
      <c r="H313" s="156"/>
      <c r="I313" s="156"/>
      <c r="J313" s="156"/>
      <c r="K313" s="156"/>
      <c r="L313" s="156"/>
    </row>
    <row r="314" spans="1:12" ht="18.75">
      <c r="A314" s="156"/>
      <c r="B314" s="156"/>
      <c r="C314" s="156"/>
      <c r="D314" s="182"/>
      <c r="E314" s="156"/>
      <c r="F314" s="168"/>
      <c r="G314" s="156"/>
      <c r="H314" s="156"/>
      <c r="I314" s="156"/>
      <c r="J314" s="156"/>
      <c r="K314" s="156"/>
      <c r="L314" s="156"/>
    </row>
    <row r="315" spans="1:12" ht="18.75">
      <c r="A315" s="156"/>
      <c r="B315" s="156"/>
      <c r="C315" s="156"/>
      <c r="D315" s="182"/>
      <c r="E315" s="156"/>
      <c r="F315" s="168"/>
      <c r="G315" s="156"/>
      <c r="H315" s="156"/>
      <c r="I315" s="156"/>
      <c r="J315" s="156"/>
      <c r="K315" s="156"/>
      <c r="L315" s="156"/>
    </row>
    <row r="316" spans="1:12" ht="18.75">
      <c r="A316" s="156"/>
      <c r="B316" s="156"/>
      <c r="C316" s="156"/>
      <c r="D316" s="182"/>
      <c r="E316" s="156"/>
      <c r="F316" s="168"/>
      <c r="G316" s="156"/>
      <c r="H316" s="156"/>
      <c r="I316" s="156"/>
      <c r="J316" s="156"/>
      <c r="K316" s="156"/>
      <c r="L316" s="156"/>
    </row>
    <row r="317" spans="1:12" ht="18.75">
      <c r="A317" s="156"/>
      <c r="B317" s="156"/>
      <c r="C317" s="156"/>
      <c r="D317" s="182"/>
      <c r="E317" s="156"/>
      <c r="F317" s="168"/>
      <c r="G317" s="156"/>
      <c r="H317" s="156"/>
      <c r="I317" s="156"/>
      <c r="J317" s="156"/>
      <c r="K317" s="156"/>
      <c r="L317" s="156"/>
    </row>
    <row r="318" spans="1:12" ht="18.75">
      <c r="A318" s="156"/>
      <c r="B318" s="156"/>
      <c r="C318" s="156"/>
      <c r="D318" s="182"/>
      <c r="E318" s="156"/>
      <c r="F318" s="168"/>
      <c r="G318" s="156"/>
      <c r="H318" s="156"/>
      <c r="I318" s="156"/>
      <c r="J318" s="156"/>
      <c r="K318" s="156"/>
      <c r="L318" s="156"/>
    </row>
    <row r="319" spans="1:12" ht="18.75">
      <c r="A319" s="156"/>
      <c r="B319" s="156"/>
      <c r="C319" s="156"/>
      <c r="D319" s="182"/>
      <c r="E319" s="156"/>
      <c r="F319" s="168"/>
      <c r="G319" s="156"/>
      <c r="H319" s="156"/>
      <c r="I319" s="156"/>
      <c r="J319" s="156"/>
      <c r="K319" s="156"/>
      <c r="L319" s="156"/>
    </row>
    <row r="320" spans="1:12" ht="18.75">
      <c r="A320" s="156"/>
      <c r="B320" s="156"/>
      <c r="C320" s="156"/>
      <c r="D320" s="182"/>
      <c r="E320" s="156"/>
      <c r="F320" s="168"/>
      <c r="G320" s="156"/>
      <c r="H320" s="156"/>
      <c r="I320" s="156"/>
      <c r="J320" s="156"/>
      <c r="K320" s="156"/>
      <c r="L320" s="156"/>
    </row>
    <row r="321" spans="1:12" ht="18.75">
      <c r="A321" s="156"/>
      <c r="B321" s="156"/>
      <c r="C321" s="156"/>
      <c r="D321" s="182"/>
      <c r="E321" s="156"/>
      <c r="F321" s="168"/>
      <c r="G321" s="156"/>
      <c r="H321" s="156"/>
      <c r="I321" s="156"/>
      <c r="J321" s="156"/>
      <c r="K321" s="156"/>
      <c r="L321" s="156"/>
    </row>
    <row r="322" spans="1:12" ht="18.75">
      <c r="A322" s="156"/>
      <c r="B322" s="156"/>
      <c r="C322" s="156"/>
      <c r="D322" s="182"/>
      <c r="E322" s="156"/>
      <c r="F322" s="168"/>
      <c r="G322" s="156"/>
      <c r="H322" s="156"/>
      <c r="I322" s="156"/>
      <c r="J322" s="156"/>
      <c r="K322" s="156"/>
      <c r="L322" s="156"/>
    </row>
    <row r="323" spans="1:12" ht="18.75">
      <c r="A323" s="156"/>
      <c r="B323" s="156"/>
      <c r="C323" s="156"/>
      <c r="D323" s="182"/>
      <c r="E323" s="156"/>
      <c r="F323" s="168"/>
      <c r="G323" s="156"/>
      <c r="H323" s="156"/>
      <c r="I323" s="156"/>
      <c r="J323" s="156"/>
      <c r="K323" s="156"/>
      <c r="L323" s="156"/>
    </row>
    <row r="324" spans="1:12" ht="18.75">
      <c r="A324" s="156"/>
      <c r="B324" s="156"/>
      <c r="C324" s="156"/>
      <c r="D324" s="182"/>
      <c r="E324" s="156"/>
      <c r="F324" s="168"/>
      <c r="G324" s="156"/>
      <c r="H324" s="156"/>
      <c r="I324" s="156"/>
      <c r="J324" s="156"/>
      <c r="K324" s="156"/>
      <c r="L324" s="156"/>
    </row>
    <row r="325" spans="1:12" ht="18.75">
      <c r="A325" s="156"/>
      <c r="B325" s="156"/>
      <c r="C325" s="156"/>
      <c r="D325" s="182"/>
      <c r="E325" s="156"/>
      <c r="F325" s="168"/>
      <c r="G325" s="156"/>
      <c r="H325" s="156"/>
      <c r="I325" s="156"/>
      <c r="J325" s="156"/>
      <c r="K325" s="156"/>
      <c r="L325" s="156"/>
    </row>
    <row r="326" spans="1:12" ht="18.75">
      <c r="A326" s="156"/>
      <c r="B326" s="156"/>
      <c r="C326" s="156"/>
      <c r="D326" s="182"/>
      <c r="E326" s="156"/>
      <c r="F326" s="168"/>
      <c r="G326" s="156"/>
      <c r="H326" s="156"/>
      <c r="I326" s="156"/>
      <c r="J326" s="156"/>
      <c r="K326" s="156"/>
      <c r="L326" s="156"/>
    </row>
    <row r="327" spans="1:12" ht="18.75">
      <c r="A327" s="156"/>
      <c r="B327" s="156"/>
      <c r="C327" s="156"/>
      <c r="D327" s="182"/>
      <c r="E327" s="156"/>
      <c r="F327" s="168"/>
      <c r="G327" s="156"/>
      <c r="H327" s="156"/>
      <c r="I327" s="156"/>
      <c r="J327" s="156"/>
      <c r="K327" s="156"/>
      <c r="L327" s="156"/>
    </row>
    <row r="328" spans="1:12" ht="18.75">
      <c r="A328" s="156"/>
      <c r="B328" s="156"/>
      <c r="C328" s="156"/>
      <c r="D328" s="182"/>
      <c r="E328" s="156"/>
      <c r="F328" s="168"/>
      <c r="G328" s="156"/>
      <c r="H328" s="156"/>
      <c r="I328" s="156"/>
      <c r="J328" s="156"/>
      <c r="K328" s="156"/>
      <c r="L328" s="156"/>
    </row>
    <row r="329" spans="1:12" ht="18.75">
      <c r="A329" s="156"/>
      <c r="B329" s="156"/>
      <c r="C329" s="156"/>
      <c r="D329" s="182"/>
      <c r="E329" s="156"/>
      <c r="F329" s="168"/>
      <c r="G329" s="156"/>
      <c r="H329" s="156"/>
      <c r="I329" s="156"/>
      <c r="J329" s="156"/>
      <c r="K329" s="156"/>
      <c r="L329" s="156"/>
    </row>
    <row r="330" spans="1:12" ht="18.75">
      <c r="A330" s="156"/>
      <c r="B330" s="156"/>
      <c r="C330" s="156"/>
      <c r="D330" s="182"/>
      <c r="E330" s="156"/>
      <c r="F330" s="168"/>
      <c r="G330" s="156"/>
      <c r="H330" s="156"/>
      <c r="I330" s="156"/>
      <c r="J330" s="156"/>
      <c r="K330" s="156"/>
      <c r="L330" s="156"/>
    </row>
    <row r="331" spans="1:12" ht="18.75">
      <c r="A331" s="156"/>
      <c r="B331" s="156"/>
      <c r="C331" s="156"/>
      <c r="D331" s="182"/>
      <c r="E331" s="156"/>
      <c r="F331" s="168"/>
      <c r="G331" s="156"/>
      <c r="H331" s="156"/>
      <c r="I331" s="156"/>
      <c r="J331" s="156"/>
      <c r="K331" s="156"/>
      <c r="L331" s="156"/>
    </row>
    <row r="332" spans="1:12" ht="18.75">
      <c r="A332" s="156"/>
      <c r="B332" s="156"/>
      <c r="C332" s="156"/>
      <c r="D332" s="182"/>
      <c r="E332" s="156"/>
      <c r="F332" s="168"/>
      <c r="G332" s="156"/>
      <c r="H332" s="156"/>
      <c r="I332" s="156"/>
      <c r="J332" s="156"/>
      <c r="K332" s="156"/>
      <c r="L332" s="156"/>
    </row>
    <row r="333" spans="1:12" ht="18.75">
      <c r="A333" s="156"/>
      <c r="B333" s="156"/>
      <c r="C333" s="156"/>
      <c r="D333" s="182"/>
      <c r="E333" s="156"/>
      <c r="F333" s="168"/>
      <c r="G333" s="156"/>
      <c r="H333" s="156"/>
      <c r="I333" s="156"/>
      <c r="J333" s="156"/>
      <c r="K333" s="156"/>
      <c r="L333" s="156"/>
    </row>
    <row r="334" spans="1:12" ht="18.75">
      <c r="A334" s="156"/>
      <c r="B334" s="156"/>
      <c r="C334" s="156"/>
      <c r="D334" s="182"/>
      <c r="E334" s="156"/>
      <c r="F334" s="168"/>
      <c r="G334" s="156"/>
      <c r="H334" s="156"/>
      <c r="I334" s="156"/>
      <c r="J334" s="156"/>
      <c r="K334" s="156"/>
      <c r="L334" s="156"/>
    </row>
    <row r="335" spans="1:12" ht="18.75">
      <c r="A335" s="156"/>
      <c r="B335" s="156"/>
      <c r="C335" s="156"/>
      <c r="D335" s="182"/>
      <c r="E335" s="156"/>
      <c r="F335" s="168"/>
      <c r="G335" s="156"/>
      <c r="H335" s="156"/>
      <c r="I335" s="156"/>
      <c r="J335" s="156"/>
      <c r="K335" s="156"/>
      <c r="L335" s="156"/>
    </row>
    <row r="336" spans="1:12" ht="18.75">
      <c r="A336" s="156"/>
      <c r="B336" s="156"/>
      <c r="C336" s="156"/>
      <c r="D336" s="182"/>
      <c r="E336" s="156"/>
      <c r="F336" s="168"/>
      <c r="G336" s="156"/>
      <c r="H336" s="156"/>
      <c r="I336" s="156"/>
      <c r="J336" s="156"/>
      <c r="K336" s="156"/>
      <c r="L336" s="156"/>
    </row>
    <row r="337" spans="1:12" ht="18.75">
      <c r="A337" s="156"/>
      <c r="B337" s="156"/>
      <c r="C337" s="156"/>
      <c r="D337" s="182"/>
      <c r="E337" s="156"/>
      <c r="F337" s="168"/>
      <c r="G337" s="156"/>
      <c r="H337" s="156"/>
      <c r="I337" s="156"/>
      <c r="J337" s="156"/>
      <c r="K337" s="156"/>
      <c r="L337" s="156"/>
    </row>
    <row r="338" spans="1:12" ht="18.75">
      <c r="A338" s="156"/>
      <c r="B338" s="156"/>
      <c r="C338" s="156"/>
      <c r="D338" s="182"/>
      <c r="E338" s="156"/>
      <c r="F338" s="168"/>
      <c r="G338" s="156"/>
      <c r="H338" s="156"/>
      <c r="I338" s="156"/>
      <c r="J338" s="156"/>
      <c r="K338" s="156"/>
      <c r="L338" s="156"/>
    </row>
    <row r="339" spans="1:12" ht="18.75">
      <c r="A339" s="156"/>
      <c r="B339" s="156"/>
      <c r="C339" s="156"/>
      <c r="D339" s="182"/>
      <c r="E339" s="156"/>
      <c r="F339" s="168"/>
      <c r="G339" s="156"/>
      <c r="H339" s="156"/>
      <c r="I339" s="156"/>
      <c r="J339" s="156"/>
      <c r="K339" s="156"/>
      <c r="L339" s="156"/>
    </row>
    <row r="340" spans="1:12" ht="18.75">
      <c r="A340" s="156"/>
      <c r="B340" s="156"/>
      <c r="C340" s="156"/>
      <c r="D340" s="182"/>
      <c r="E340" s="156"/>
      <c r="F340" s="168"/>
      <c r="G340" s="156"/>
      <c r="H340" s="156"/>
      <c r="I340" s="156"/>
      <c r="J340" s="156"/>
      <c r="K340" s="156"/>
      <c r="L340" s="156"/>
    </row>
    <row r="341" spans="1:12" ht="18.75">
      <c r="A341" s="156"/>
      <c r="B341" s="156"/>
      <c r="C341" s="156"/>
      <c r="D341" s="182"/>
      <c r="E341" s="156"/>
      <c r="F341" s="168"/>
      <c r="G341" s="156"/>
      <c r="H341" s="156"/>
      <c r="I341" s="156"/>
      <c r="J341" s="156"/>
      <c r="K341" s="156"/>
      <c r="L341" s="156"/>
    </row>
    <row r="342" spans="1:12" ht="18.75">
      <c r="A342" s="156"/>
      <c r="B342" s="156"/>
      <c r="C342" s="156"/>
      <c r="D342" s="182"/>
      <c r="E342" s="156"/>
      <c r="F342" s="168"/>
      <c r="G342" s="156"/>
      <c r="H342" s="156"/>
      <c r="I342" s="156"/>
      <c r="J342" s="156"/>
      <c r="K342" s="156"/>
      <c r="L342" s="156"/>
    </row>
    <row r="343" spans="1:12" ht="18.75">
      <c r="A343" s="156"/>
      <c r="B343" s="156"/>
      <c r="C343" s="156"/>
      <c r="D343" s="182"/>
      <c r="E343" s="156"/>
      <c r="F343" s="168"/>
      <c r="G343" s="156"/>
      <c r="H343" s="156"/>
      <c r="I343" s="156"/>
      <c r="J343" s="156"/>
      <c r="K343" s="156"/>
      <c r="L343" s="156"/>
    </row>
    <row r="344" spans="1:12" ht="18.75">
      <c r="A344" s="156"/>
      <c r="B344" s="156"/>
      <c r="C344" s="156"/>
      <c r="D344" s="182"/>
      <c r="E344" s="156"/>
      <c r="F344" s="168"/>
      <c r="G344" s="156"/>
      <c r="H344" s="156"/>
      <c r="I344" s="156"/>
      <c r="J344" s="156"/>
      <c r="K344" s="156"/>
      <c r="L344" s="156"/>
    </row>
    <row r="345" spans="1:12" ht="18.75">
      <c r="A345" s="156"/>
      <c r="B345" s="156"/>
      <c r="C345" s="156"/>
      <c r="D345" s="182"/>
      <c r="E345" s="156"/>
      <c r="F345" s="168"/>
      <c r="G345" s="156"/>
      <c r="H345" s="156"/>
      <c r="I345" s="156"/>
      <c r="J345" s="156"/>
      <c r="K345" s="156"/>
      <c r="L345" s="156"/>
    </row>
    <row r="346" spans="1:12" ht="18.75">
      <c r="A346" s="156"/>
      <c r="B346" s="156"/>
      <c r="C346" s="156"/>
      <c r="D346" s="182"/>
      <c r="E346" s="156"/>
      <c r="F346" s="168"/>
      <c r="G346" s="156"/>
      <c r="H346" s="156"/>
      <c r="I346" s="156"/>
      <c r="J346" s="156"/>
      <c r="K346" s="156"/>
      <c r="L346" s="156"/>
    </row>
    <row r="347" spans="1:12" ht="18.75">
      <c r="A347" s="156"/>
      <c r="B347" s="156"/>
      <c r="C347" s="156"/>
      <c r="D347" s="182"/>
      <c r="E347" s="156"/>
      <c r="F347" s="168"/>
      <c r="G347" s="156"/>
      <c r="H347" s="156"/>
      <c r="I347" s="156"/>
      <c r="J347" s="156"/>
      <c r="K347" s="156"/>
      <c r="L347" s="156"/>
    </row>
    <row r="348" spans="1:12" ht="18.75">
      <c r="A348" s="156"/>
      <c r="B348" s="156"/>
      <c r="C348" s="156"/>
      <c r="D348" s="182"/>
      <c r="E348" s="156"/>
      <c r="F348" s="168"/>
      <c r="G348" s="156"/>
      <c r="H348" s="156"/>
      <c r="I348" s="156"/>
      <c r="J348" s="156"/>
      <c r="K348" s="156"/>
      <c r="L348" s="156"/>
    </row>
    <row r="349" spans="1:12" ht="18.75">
      <c r="A349" s="156"/>
      <c r="B349" s="156"/>
      <c r="C349" s="156"/>
      <c r="D349" s="182"/>
      <c r="E349" s="156"/>
      <c r="F349" s="168"/>
      <c r="G349" s="156"/>
      <c r="H349" s="156"/>
      <c r="I349" s="156"/>
      <c r="J349" s="156"/>
      <c r="K349" s="156"/>
      <c r="L349" s="156"/>
    </row>
    <row r="350" spans="1:12" ht="18.75">
      <c r="A350" s="156"/>
      <c r="B350" s="156"/>
      <c r="C350" s="156"/>
      <c r="D350" s="182"/>
      <c r="E350" s="156"/>
      <c r="F350" s="168"/>
      <c r="G350" s="156"/>
      <c r="H350" s="156"/>
      <c r="I350" s="156"/>
      <c r="J350" s="156"/>
      <c r="K350" s="156"/>
      <c r="L350" s="156"/>
    </row>
    <row r="351" spans="1:12" ht="18.75">
      <c r="A351" s="156"/>
      <c r="B351" s="156"/>
      <c r="C351" s="156"/>
      <c r="D351" s="182"/>
      <c r="E351" s="156"/>
      <c r="F351" s="168"/>
      <c r="G351" s="156"/>
      <c r="H351" s="156"/>
      <c r="I351" s="156"/>
      <c r="J351" s="156"/>
      <c r="K351" s="156"/>
      <c r="L351" s="156"/>
    </row>
    <row r="352" spans="1:12" ht="18.75">
      <c r="A352" s="156"/>
      <c r="B352" s="156"/>
      <c r="C352" s="156"/>
      <c r="D352" s="182"/>
      <c r="E352" s="156"/>
      <c r="F352" s="168"/>
      <c r="G352" s="156"/>
      <c r="H352" s="156"/>
      <c r="I352" s="156"/>
      <c r="J352" s="156"/>
      <c r="K352" s="156"/>
      <c r="L352" s="156"/>
    </row>
    <row r="353" spans="1:12" ht="18.75">
      <c r="A353" s="156"/>
      <c r="B353" s="156"/>
      <c r="C353" s="156"/>
      <c r="D353" s="182"/>
      <c r="E353" s="156"/>
      <c r="F353" s="168"/>
      <c r="G353" s="156"/>
      <c r="H353" s="156"/>
      <c r="I353" s="156"/>
      <c r="J353" s="156"/>
      <c r="K353" s="156"/>
      <c r="L353" s="156"/>
    </row>
    <row r="354" spans="1:12" ht="18.75">
      <c r="A354" s="156"/>
      <c r="B354" s="156"/>
      <c r="C354" s="156"/>
      <c r="D354" s="182"/>
      <c r="E354" s="156"/>
      <c r="F354" s="168"/>
      <c r="G354" s="156"/>
      <c r="H354" s="156"/>
      <c r="I354" s="156"/>
      <c r="J354" s="156"/>
      <c r="K354" s="156"/>
      <c r="L354" s="156"/>
    </row>
    <row r="355" spans="1:12" ht="18.75">
      <c r="A355" s="156"/>
      <c r="B355" s="156"/>
      <c r="C355" s="156"/>
      <c r="D355" s="182"/>
      <c r="E355" s="156"/>
      <c r="F355" s="168"/>
      <c r="G355" s="156"/>
      <c r="H355" s="156"/>
      <c r="I355" s="156"/>
      <c r="J355" s="156"/>
      <c r="K355" s="156"/>
      <c r="L355" s="156"/>
    </row>
    <row r="356" spans="1:12" ht="18.75">
      <c r="A356" s="156"/>
      <c r="B356" s="156"/>
      <c r="C356" s="156"/>
      <c r="D356" s="182"/>
      <c r="E356" s="156"/>
      <c r="F356" s="168"/>
      <c r="G356" s="156"/>
      <c r="H356" s="156"/>
      <c r="I356" s="156"/>
      <c r="J356" s="156"/>
      <c r="K356" s="156"/>
      <c r="L356" s="156"/>
    </row>
    <row r="357" spans="1:12" ht="18.75">
      <c r="A357" s="156"/>
      <c r="B357" s="156"/>
      <c r="C357" s="156"/>
      <c r="D357" s="182"/>
      <c r="E357" s="156"/>
      <c r="F357" s="168"/>
      <c r="G357" s="156"/>
      <c r="H357" s="156"/>
      <c r="I357" s="156"/>
      <c r="J357" s="156"/>
      <c r="K357" s="156"/>
      <c r="L357" s="156"/>
    </row>
    <row r="358" spans="1:12" ht="18.75">
      <c r="A358" s="156"/>
      <c r="B358" s="156"/>
      <c r="C358" s="156"/>
      <c r="D358" s="182"/>
      <c r="E358" s="156"/>
      <c r="F358" s="168"/>
      <c r="G358" s="156"/>
      <c r="H358" s="156"/>
      <c r="I358" s="156"/>
      <c r="J358" s="156"/>
      <c r="K358" s="156"/>
      <c r="L358" s="156"/>
    </row>
    <row r="359" spans="1:12" ht="18.75">
      <c r="A359" s="156"/>
      <c r="B359" s="156"/>
      <c r="C359" s="156"/>
      <c r="D359" s="182"/>
      <c r="E359" s="156"/>
      <c r="F359" s="168"/>
      <c r="G359" s="156"/>
      <c r="H359" s="156"/>
      <c r="I359" s="156"/>
      <c r="J359" s="156"/>
      <c r="K359" s="156"/>
      <c r="L359" s="156"/>
    </row>
    <row r="360" spans="1:12" ht="18.75">
      <c r="A360" s="156"/>
      <c r="B360" s="156"/>
      <c r="C360" s="156"/>
      <c r="D360" s="182"/>
      <c r="E360" s="156"/>
      <c r="F360" s="168"/>
      <c r="G360" s="156"/>
      <c r="H360" s="156"/>
      <c r="I360" s="156"/>
      <c r="J360" s="156"/>
      <c r="K360" s="156"/>
      <c r="L360" s="156"/>
    </row>
    <row r="361" spans="1:12" ht="18.75">
      <c r="A361" s="156"/>
      <c r="B361" s="156"/>
      <c r="C361" s="156"/>
      <c r="D361" s="182"/>
      <c r="E361" s="156"/>
      <c r="F361" s="168"/>
      <c r="G361" s="156"/>
      <c r="H361" s="156"/>
      <c r="I361" s="156"/>
      <c r="J361" s="156"/>
      <c r="K361" s="156"/>
      <c r="L361" s="156"/>
    </row>
    <row r="362" spans="1:12" ht="18.75">
      <c r="A362" s="156"/>
      <c r="B362" s="156"/>
      <c r="C362" s="156"/>
      <c r="D362" s="182"/>
      <c r="E362" s="156"/>
      <c r="F362" s="168"/>
      <c r="G362" s="156"/>
      <c r="H362" s="156"/>
      <c r="I362" s="156"/>
      <c r="J362" s="156"/>
      <c r="K362" s="156"/>
      <c r="L362" s="156"/>
    </row>
    <row r="363" spans="1:12" ht="18.75">
      <c r="A363" s="156"/>
      <c r="B363" s="156"/>
      <c r="C363" s="156"/>
      <c r="D363" s="182"/>
      <c r="E363" s="156"/>
      <c r="F363" s="168"/>
      <c r="G363" s="156"/>
      <c r="H363" s="156"/>
      <c r="I363" s="156"/>
      <c r="J363" s="156"/>
      <c r="K363" s="156"/>
      <c r="L363" s="156"/>
    </row>
    <row r="364" spans="1:12" ht="18.75">
      <c r="A364" s="156"/>
      <c r="B364" s="156"/>
      <c r="C364" s="156"/>
      <c r="D364" s="182"/>
      <c r="E364" s="156"/>
      <c r="F364" s="168"/>
      <c r="G364" s="156"/>
      <c r="H364" s="156"/>
      <c r="I364" s="156"/>
      <c r="J364" s="156"/>
      <c r="K364" s="156"/>
      <c r="L364" s="156"/>
    </row>
    <row r="365" spans="1:12" ht="18.75">
      <c r="A365" s="156"/>
      <c r="B365" s="156"/>
      <c r="C365" s="156"/>
      <c r="D365" s="182"/>
      <c r="E365" s="156"/>
      <c r="F365" s="168"/>
      <c r="G365" s="156"/>
      <c r="H365" s="156"/>
      <c r="I365" s="156"/>
      <c r="J365" s="156"/>
      <c r="K365" s="156"/>
      <c r="L365" s="156"/>
    </row>
    <row r="366" spans="1:12" ht="18.75">
      <c r="A366" s="156"/>
      <c r="B366" s="156"/>
      <c r="C366" s="156"/>
      <c r="D366" s="182"/>
      <c r="E366" s="156"/>
      <c r="F366" s="168"/>
      <c r="G366" s="156"/>
      <c r="H366" s="156"/>
      <c r="I366" s="156"/>
      <c r="J366" s="156"/>
      <c r="K366" s="156"/>
      <c r="L366" s="156"/>
    </row>
    <row r="367" spans="1:12" ht="18.75">
      <c r="A367" s="156"/>
      <c r="B367" s="156"/>
      <c r="C367" s="156"/>
      <c r="D367" s="182"/>
      <c r="E367" s="156"/>
      <c r="F367" s="168"/>
      <c r="G367" s="156"/>
      <c r="H367" s="156"/>
      <c r="I367" s="156"/>
      <c r="J367" s="156"/>
      <c r="K367" s="156"/>
      <c r="L367" s="156"/>
    </row>
    <row r="368" spans="1:12" ht="18.75">
      <c r="A368" s="156"/>
      <c r="B368" s="156"/>
      <c r="C368" s="156"/>
      <c r="D368" s="182"/>
      <c r="E368" s="156"/>
      <c r="F368" s="168"/>
      <c r="G368" s="156"/>
      <c r="H368" s="156"/>
      <c r="I368" s="156"/>
      <c r="J368" s="156"/>
      <c r="K368" s="156"/>
      <c r="L368" s="156"/>
    </row>
    <row r="369" spans="1:12" ht="18.75">
      <c r="A369" s="156"/>
      <c r="B369" s="156"/>
      <c r="C369" s="156"/>
      <c r="D369" s="182"/>
      <c r="E369" s="156"/>
      <c r="F369" s="168"/>
      <c r="G369" s="156"/>
      <c r="H369" s="156"/>
      <c r="I369" s="156"/>
      <c r="J369" s="156"/>
      <c r="K369" s="156"/>
      <c r="L369" s="156"/>
    </row>
    <row r="370" spans="1:12" ht="18.75">
      <c r="A370" s="156"/>
      <c r="B370" s="156"/>
      <c r="C370" s="156"/>
      <c r="D370" s="182"/>
      <c r="E370" s="156"/>
      <c r="F370" s="168"/>
      <c r="G370" s="156"/>
      <c r="H370" s="156"/>
      <c r="I370" s="156"/>
      <c r="J370" s="156"/>
      <c r="K370" s="156"/>
      <c r="L370" s="156"/>
    </row>
    <row r="371" spans="1:12" ht="18.75">
      <c r="A371" s="156"/>
      <c r="B371" s="156"/>
      <c r="C371" s="156"/>
      <c r="D371" s="182"/>
      <c r="E371" s="156"/>
      <c r="F371" s="168"/>
      <c r="G371" s="156"/>
      <c r="H371" s="156"/>
      <c r="I371" s="156"/>
      <c r="J371" s="156"/>
      <c r="K371" s="156"/>
      <c r="L371" s="156"/>
    </row>
    <row r="372" spans="1:12" ht="18.75">
      <c r="A372" s="156"/>
      <c r="B372" s="156"/>
      <c r="C372" s="156"/>
      <c r="D372" s="182"/>
      <c r="E372" s="156"/>
      <c r="F372" s="168"/>
      <c r="G372" s="156"/>
      <c r="H372" s="156"/>
      <c r="I372" s="156"/>
      <c r="J372" s="156"/>
      <c r="K372" s="156"/>
      <c r="L372" s="156"/>
    </row>
    <row r="373" spans="1:12" ht="18.75">
      <c r="A373" s="156"/>
      <c r="B373" s="156"/>
      <c r="C373" s="156"/>
      <c r="D373" s="182"/>
      <c r="E373" s="156"/>
      <c r="F373" s="168"/>
      <c r="G373" s="156"/>
      <c r="H373" s="156"/>
      <c r="I373" s="156"/>
      <c r="J373" s="156"/>
      <c r="K373" s="156"/>
      <c r="L373" s="156"/>
    </row>
    <row r="374" spans="1:3" ht="13.5">
      <c r="A374" s="121"/>
      <c r="B374" s="121"/>
      <c r="C374" s="121"/>
    </row>
    <row r="375" spans="1:3" ht="13.5">
      <c r="A375" s="121"/>
      <c r="B375" s="121"/>
      <c r="C375" s="121"/>
    </row>
    <row r="376" spans="1:3" ht="13.5">
      <c r="A376" s="121"/>
      <c r="B376" s="121"/>
      <c r="C376" s="121"/>
    </row>
    <row r="377" spans="1:3" ht="13.5">
      <c r="A377" s="121"/>
      <c r="B377" s="121"/>
      <c r="C377" s="121"/>
    </row>
    <row r="378" spans="1:3" ht="13.5">
      <c r="A378" s="121"/>
      <c r="B378" s="121"/>
      <c r="C378" s="121"/>
    </row>
    <row r="379" spans="1:3" ht="13.5">
      <c r="A379" s="121"/>
      <c r="B379" s="121"/>
      <c r="C379" s="121"/>
    </row>
    <row r="380" spans="1:3" ht="13.5">
      <c r="A380" s="121"/>
      <c r="B380" s="121"/>
      <c r="C380" s="121"/>
    </row>
    <row r="381" spans="1:3" ht="13.5">
      <c r="A381" s="121"/>
      <c r="B381" s="121"/>
      <c r="C381" s="121"/>
    </row>
    <row r="382" spans="1:3" ht="13.5">
      <c r="A382" s="121"/>
      <c r="B382" s="121"/>
      <c r="C382" s="121"/>
    </row>
    <row r="383" spans="1:3" ht="13.5">
      <c r="A383" s="121"/>
      <c r="B383" s="121"/>
      <c r="C383" s="121"/>
    </row>
    <row r="384" spans="1:3" ht="13.5">
      <c r="A384" s="121"/>
      <c r="B384" s="121"/>
      <c r="C384" s="121"/>
    </row>
    <row r="385" spans="1:3" ht="13.5">
      <c r="A385" s="121"/>
      <c r="B385" s="121"/>
      <c r="C385" s="121"/>
    </row>
    <row r="386" spans="1:3" ht="13.5">
      <c r="A386" s="121"/>
      <c r="B386" s="121"/>
      <c r="C386" s="121"/>
    </row>
    <row r="387" spans="1:3" ht="13.5">
      <c r="A387" s="121"/>
      <c r="B387" s="121"/>
      <c r="C387" s="121"/>
    </row>
    <row r="388" spans="1:3" ht="13.5">
      <c r="A388" s="121"/>
      <c r="B388" s="121"/>
      <c r="C388" s="121"/>
    </row>
    <row r="389" spans="1:3" ht="13.5">
      <c r="A389" s="121"/>
      <c r="B389" s="121"/>
      <c r="C389" s="121"/>
    </row>
    <row r="390" spans="1:3" ht="13.5">
      <c r="A390" s="121"/>
      <c r="B390" s="121"/>
      <c r="C390" s="121"/>
    </row>
    <row r="391" spans="1:3" ht="13.5">
      <c r="A391" s="121"/>
      <c r="B391" s="121"/>
      <c r="C391" s="121"/>
    </row>
    <row r="392" spans="1:3" ht="13.5">
      <c r="A392" s="121"/>
      <c r="B392" s="121"/>
      <c r="C392" s="121"/>
    </row>
    <row r="393" spans="1:3" ht="13.5">
      <c r="A393" s="121"/>
      <c r="B393" s="121"/>
      <c r="C393" s="121"/>
    </row>
    <row r="394" spans="1:3" ht="13.5">
      <c r="A394" s="121"/>
      <c r="B394" s="121"/>
      <c r="C394" s="121"/>
    </row>
    <row r="395" spans="1:3" ht="13.5">
      <c r="A395" s="121"/>
      <c r="B395" s="121"/>
      <c r="C395" s="121"/>
    </row>
    <row r="396" spans="1:3" ht="13.5">
      <c r="A396" s="121"/>
      <c r="B396" s="121"/>
      <c r="C396" s="121"/>
    </row>
    <row r="397" spans="1:3" ht="13.5">
      <c r="A397" s="121"/>
      <c r="B397" s="121"/>
      <c r="C397" s="121"/>
    </row>
    <row r="398" spans="1:3" ht="13.5">
      <c r="A398" s="121"/>
      <c r="B398" s="121"/>
      <c r="C398" s="121"/>
    </row>
    <row r="399" spans="1:3" ht="13.5">
      <c r="A399" s="121"/>
      <c r="B399" s="121"/>
      <c r="C399" s="121"/>
    </row>
    <row r="400" spans="1:3" ht="13.5">
      <c r="A400" s="121"/>
      <c r="B400" s="121"/>
      <c r="C400" s="121"/>
    </row>
    <row r="401" spans="1:3" ht="13.5">
      <c r="A401" s="121"/>
      <c r="B401" s="121"/>
      <c r="C401" s="121"/>
    </row>
    <row r="402" spans="1:3" ht="13.5">
      <c r="A402" s="121"/>
      <c r="B402" s="121"/>
      <c r="C402" s="121"/>
    </row>
    <row r="403" spans="1:3" ht="13.5">
      <c r="A403" s="121"/>
      <c r="B403" s="121"/>
      <c r="C403" s="121"/>
    </row>
    <row r="404" spans="1:3" ht="13.5">
      <c r="A404" s="121"/>
      <c r="B404" s="121"/>
      <c r="C404" s="121"/>
    </row>
    <row r="405" spans="1:3" ht="13.5">
      <c r="A405" s="121"/>
      <c r="B405" s="121"/>
      <c r="C405" s="121"/>
    </row>
    <row r="406" spans="1:3" ht="13.5">
      <c r="A406" s="121"/>
      <c r="B406" s="121"/>
      <c r="C406" s="121"/>
    </row>
    <row r="407" spans="1:3" ht="13.5">
      <c r="A407" s="121"/>
      <c r="B407" s="121"/>
      <c r="C407" s="121"/>
    </row>
    <row r="408" spans="1:3" ht="13.5">
      <c r="A408" s="121"/>
      <c r="B408" s="121"/>
      <c r="C408" s="121"/>
    </row>
    <row r="409" spans="1:3" ht="13.5">
      <c r="A409" s="121"/>
      <c r="B409" s="121"/>
      <c r="C409" s="121"/>
    </row>
    <row r="410" spans="1:3" ht="13.5">
      <c r="A410" s="121"/>
      <c r="B410" s="121"/>
      <c r="C410" s="121"/>
    </row>
    <row r="411" spans="1:3" ht="13.5">
      <c r="A411" s="121"/>
      <c r="B411" s="121"/>
      <c r="C411" s="121"/>
    </row>
    <row r="412" spans="1:3" ht="13.5">
      <c r="A412" s="121"/>
      <c r="B412" s="121"/>
      <c r="C412" s="121"/>
    </row>
    <row r="413" spans="1:3" ht="13.5">
      <c r="A413" s="121"/>
      <c r="B413" s="121"/>
      <c r="C413" s="121"/>
    </row>
    <row r="414" spans="1:3" ht="13.5">
      <c r="A414" s="121"/>
      <c r="B414" s="121"/>
      <c r="C414" s="121"/>
    </row>
    <row r="415" spans="1:3" ht="13.5">
      <c r="A415" s="121"/>
      <c r="B415" s="121"/>
      <c r="C415" s="121"/>
    </row>
    <row r="416" spans="1:3" ht="13.5">
      <c r="A416" s="121"/>
      <c r="B416" s="121"/>
      <c r="C416" s="121"/>
    </row>
    <row r="417" spans="1:3" ht="13.5">
      <c r="A417" s="121"/>
      <c r="B417" s="121"/>
      <c r="C417" s="121"/>
    </row>
    <row r="418" spans="1:3" ht="13.5">
      <c r="A418" s="121"/>
      <c r="B418" s="121"/>
      <c r="C418" s="121"/>
    </row>
    <row r="419" spans="1:3" ht="13.5">
      <c r="A419" s="121"/>
      <c r="B419" s="121"/>
      <c r="C419" s="121"/>
    </row>
    <row r="420" spans="1:3" ht="13.5">
      <c r="A420" s="121"/>
      <c r="B420" s="121"/>
      <c r="C420" s="121"/>
    </row>
    <row r="421" spans="1:3" ht="13.5">
      <c r="A421" s="121"/>
      <c r="B421" s="121"/>
      <c r="C421" s="121"/>
    </row>
    <row r="422" spans="1:3" ht="13.5">
      <c r="A422" s="121"/>
      <c r="B422" s="121"/>
      <c r="C422" s="121"/>
    </row>
    <row r="423" spans="1:3" ht="13.5">
      <c r="A423" s="121"/>
      <c r="B423" s="121"/>
      <c r="C423" s="121"/>
    </row>
    <row r="424" spans="1:3" ht="13.5">
      <c r="A424" s="121"/>
      <c r="B424" s="121"/>
      <c r="C424" s="121"/>
    </row>
    <row r="425" spans="1:3" ht="13.5">
      <c r="A425" s="121"/>
      <c r="B425" s="121"/>
      <c r="C425" s="121"/>
    </row>
    <row r="426" spans="1:3" ht="13.5">
      <c r="A426" s="121"/>
      <c r="B426" s="121"/>
      <c r="C426" s="121"/>
    </row>
    <row r="427" spans="1:3" ht="13.5">
      <c r="A427" s="121"/>
      <c r="B427" s="121"/>
      <c r="C427" s="121"/>
    </row>
    <row r="428" spans="1:3" ht="13.5">
      <c r="A428" s="121"/>
      <c r="B428" s="121"/>
      <c r="C428" s="121"/>
    </row>
    <row r="429" spans="1:3" ht="13.5">
      <c r="A429" s="121"/>
      <c r="B429" s="121"/>
      <c r="C429" s="121"/>
    </row>
    <row r="430" spans="1:3" ht="13.5">
      <c r="A430" s="121"/>
      <c r="B430" s="121"/>
      <c r="C430" s="121"/>
    </row>
    <row r="431" spans="1:3" ht="13.5">
      <c r="A431" s="121"/>
      <c r="B431" s="121"/>
      <c r="C431" s="121"/>
    </row>
  </sheetData>
  <sheetProtection/>
  <mergeCells count="35">
    <mergeCell ref="B171:C171"/>
    <mergeCell ref="A203:C203"/>
    <mergeCell ref="B164:C164"/>
    <mergeCell ref="A184:C184"/>
    <mergeCell ref="B185:C185"/>
    <mergeCell ref="B190:C190"/>
    <mergeCell ref="A193:C193"/>
    <mergeCell ref="A194:C194"/>
    <mergeCell ref="A7:C7"/>
    <mergeCell ref="B8:C8"/>
    <mergeCell ref="B118:C118"/>
    <mergeCell ref="A139:C139"/>
    <mergeCell ref="B140:C140"/>
    <mergeCell ref="B149:C149"/>
    <mergeCell ref="B79:C79"/>
    <mergeCell ref="B68:C68"/>
    <mergeCell ref="A97:C97"/>
    <mergeCell ref="A98:C98"/>
    <mergeCell ref="A67:C67"/>
    <mergeCell ref="B26:C26"/>
    <mergeCell ref="B45:C45"/>
    <mergeCell ref="A25:C25"/>
    <mergeCell ref="B11:C11"/>
    <mergeCell ref="B14:C14"/>
    <mergeCell ref="B17:C17"/>
    <mergeCell ref="B99:C99"/>
    <mergeCell ref="A1:F1"/>
    <mergeCell ref="A2:F2"/>
    <mergeCell ref="F5:F6"/>
    <mergeCell ref="A5:C5"/>
    <mergeCell ref="D5:D6"/>
    <mergeCell ref="B85:C85"/>
    <mergeCell ref="A84:C84"/>
    <mergeCell ref="E5:E6"/>
    <mergeCell ref="B22:C22"/>
  </mergeCells>
  <printOptions horizontalCentered="1"/>
  <pageMargins left="0.5905511811023623" right="0.5905511811023623" top="0.5905511811023623" bottom="0.5905511811023623" header="0.1968503937007874" footer="0.1968503937007874"/>
  <pageSetup firstPageNumber="16" useFirstPageNumber="1" fitToHeight="0" fitToWidth="1" horizontalDpi="600" verticalDpi="600" orientation="landscape" paperSize="9" scale="55" r:id="rId1"/>
  <headerFooter alignWithMargins="0">
    <oddFooter>&amp;L&amp;13강원대학교산학협력단&amp;C&amp;13-&amp;P+-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="85" zoomScaleNormal="85" zoomScalePageLayoutView="0" workbookViewId="0" topLeftCell="A1">
      <selection activeCell="L7" sqref="L7"/>
    </sheetView>
  </sheetViews>
  <sheetFormatPr defaultColWidth="8.88671875" defaultRowHeight="13.5"/>
  <cols>
    <col min="1" max="16384" width="8.88671875" style="327" customWidth="1"/>
  </cols>
  <sheetData>
    <row r="1" spans="1:4" ht="18.75">
      <c r="A1" s="438"/>
      <c r="B1" s="438"/>
      <c r="C1" s="438"/>
      <c r="D1" s="438"/>
    </row>
    <row r="2" ht="30" customHeight="1"/>
    <row r="3" ht="30" customHeight="1"/>
    <row r="4" spans="1:16" ht="75" customHeight="1">
      <c r="A4" s="439" t="s">
        <v>267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</row>
    <row r="5" spans="1:16" ht="10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</row>
    <row r="6" spans="1:16" ht="60" customHeight="1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</row>
    <row r="7" spans="1:16" ht="105" customHeight="1">
      <c r="A7" s="349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</row>
    <row r="8" spans="1:16" ht="56.25" customHeight="1">
      <c r="A8" s="443" t="s">
        <v>311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</row>
    <row r="9" spans="1:16" ht="33.75" customHeight="1">
      <c r="A9" s="441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</row>
  </sheetData>
  <sheetProtection/>
  <mergeCells count="4">
    <mergeCell ref="A1:D1"/>
    <mergeCell ref="A4:P4"/>
    <mergeCell ref="A8:P8"/>
    <mergeCell ref="A9:P9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***</cp:lastModifiedBy>
  <cp:lastPrinted>2011-12-22T05:09:28Z</cp:lastPrinted>
  <dcterms:created xsi:type="dcterms:W3CDTF">2006-12-26T09:23:42Z</dcterms:created>
  <dcterms:modified xsi:type="dcterms:W3CDTF">2011-12-22T05:09:40Z</dcterms:modified>
  <cp:category/>
  <cp:version/>
  <cp:contentType/>
  <cp:contentStatus/>
</cp:coreProperties>
</file>