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21" yWindow="195" windowWidth="15480" windowHeight="11640" tabRatio="900" activeTab="0"/>
  </bookViews>
  <sheets>
    <sheet name="표지" sheetId="1" r:id="rId1"/>
    <sheet name="예산총칙" sheetId="2" r:id="rId2"/>
    <sheet name="간지(수입의부)" sheetId="3" r:id="rId3"/>
    <sheet name="2009 수입의 부 총괄" sheetId="4" r:id="rId4"/>
    <sheet name="간지(지출의부)" sheetId="5" r:id="rId5"/>
    <sheet name="2009 지출의 부 총괄" sheetId="6" r:id="rId6"/>
    <sheet name="간지(수입목별)" sheetId="7" r:id="rId7"/>
    <sheet name="2009 수입의 부 목별" sheetId="8" r:id="rId8"/>
    <sheet name="간지(지출목별)" sheetId="9" r:id="rId9"/>
    <sheet name="2009 지출의 부 목별" sheetId="10" r:id="rId10"/>
    <sheet name="전기말추정미수금명세서" sheetId="11" r:id="rId11"/>
  </sheets>
  <definedNames>
    <definedName name="_xlnm.Print_Area" localSheetId="7">'2009 수입의 부 목별'!$A$1:$F$188</definedName>
    <definedName name="_xlnm.Print_Area" localSheetId="3">'2009 수입의 부 총괄'!$A$1:$G$89</definedName>
    <definedName name="_xlnm.Print_Area" localSheetId="9">'2009 지출의 부 목별'!$A$1:$F$393</definedName>
    <definedName name="_xlnm.Print_Area" localSheetId="5">'2009 지출의 부 총괄'!$A$1:$G$113</definedName>
    <definedName name="_xlnm.Print_Area" localSheetId="10">'전기말추정미수금명세서'!$A$1:$D$13</definedName>
    <definedName name="_xlnm.Print_Titles" localSheetId="7">'2009 수입의 부 목별'!$5:$6</definedName>
    <definedName name="_xlnm.Print_Titles" localSheetId="3">'2009 수입의 부 총괄'!$5:$6</definedName>
    <definedName name="_xlnm.Print_Titles" localSheetId="9">'2009 지출의 부 목별'!$5:$6</definedName>
    <definedName name="_xlnm.Print_Titles" localSheetId="5">'2009 지출의 부 총괄'!$5:$6</definedName>
  </definedNames>
  <calcPr fullCalcOnLoad="1"/>
</workbook>
</file>

<file path=xl/sharedStrings.xml><?xml version="1.0" encoding="utf-8"?>
<sst xmlns="http://schemas.openxmlformats.org/spreadsheetml/2006/main" count="765" uniqueCount="680">
  <si>
    <t>2009회계연도 자금예산총칙</t>
  </si>
  <si>
    <t>제1조</t>
  </si>
  <si>
    <t>제2조</t>
  </si>
  <si>
    <t>제3조</t>
  </si>
  <si>
    <t>제4조</t>
  </si>
  <si>
    <t>예산의 산출내역 단위는 원으로 하며, 천원 단위로 절상한다.</t>
  </si>
  <si>
    <t>제5조</t>
  </si>
  <si>
    <t>수입․지출의 상세한 내용은 부속서류인 예산목별 명세서와 같다.</t>
  </si>
  <si>
    <t>제6조</t>
  </si>
  <si>
    <t>주요사업으로는 산학협력계약을 체결․이행하는 산학협력단을 통하여 산학협력 관련 정부재정사업,  협력연구소, 창업보육센터 등에 대한 종합관리와 지적재산권의 취득 및 관리, 기술 이전 및 사업화 촉진 등에 필요한 기반구축 과 중장기발전계획이 차질 없이 추진될 수 있도록 한다.</t>
  </si>
  <si>
    <t>예산은 목적외 사용을 금하며, 각 사업이 적시 ․ 적기에 집행되도록 관리체제를 강화한다.</t>
  </si>
  <si>
    <t>수입의 부 자금예산서</t>
  </si>
  <si>
    <t>지출의 부 자금예산서</t>
  </si>
  <si>
    <t>인건비</t>
  </si>
  <si>
    <t>연구제경비</t>
  </si>
  <si>
    <t>지적재산권 운영.이전비</t>
  </si>
  <si>
    <t>교육훈련비</t>
  </si>
  <si>
    <t>업무추진비</t>
  </si>
  <si>
    <t>산학협력연구수익</t>
  </si>
  <si>
    <t>지자체보조금</t>
  </si>
  <si>
    <t>(1) 수   입</t>
  </si>
  <si>
    <t>(단위 : 천원)</t>
  </si>
  <si>
    <t>과     목</t>
  </si>
  <si>
    <t xml:space="preserve">항 </t>
  </si>
  <si>
    <t>산학협력수익</t>
  </si>
  <si>
    <t>산학협력연구수익</t>
  </si>
  <si>
    <t>국고보조금수익</t>
  </si>
  <si>
    <t>기타국고보조금</t>
  </si>
  <si>
    <t>지자체보조금수익</t>
  </si>
  <si>
    <t>전입금수익</t>
  </si>
  <si>
    <t>학교회계전입금</t>
  </si>
  <si>
    <t>기타전입금</t>
  </si>
  <si>
    <t>기부금수익</t>
  </si>
  <si>
    <t>지정기부금</t>
  </si>
  <si>
    <t>운영외수익</t>
  </si>
  <si>
    <t>이자수익</t>
  </si>
  <si>
    <t>기타운영외수익</t>
  </si>
  <si>
    <t>(1) 수   입</t>
  </si>
  <si>
    <t xml:space="preserve"> </t>
  </si>
  <si>
    <t>(단위 : 원)</t>
  </si>
  <si>
    <t>과   목</t>
  </si>
  <si>
    <t>증감액</t>
  </si>
  <si>
    <t>비고</t>
  </si>
  <si>
    <t>관</t>
  </si>
  <si>
    <t>목</t>
  </si>
  <si>
    <t>전입및기부금수익</t>
  </si>
  <si>
    <t>운영외수익</t>
  </si>
  <si>
    <t>기초의 자금</t>
  </si>
  <si>
    <t>자본 및 부채수입 합계</t>
  </si>
  <si>
    <t>자금수입예산총계</t>
  </si>
  <si>
    <t>산  출  내  역</t>
  </si>
  <si>
    <t>산학협력연구비</t>
  </si>
  <si>
    <t>지적재산권 운영.이전비</t>
  </si>
  <si>
    <t>연구비</t>
  </si>
  <si>
    <t>인건비</t>
  </si>
  <si>
    <t>교육운영비</t>
  </si>
  <si>
    <t>인건비</t>
  </si>
  <si>
    <t>교육과정개발비</t>
  </si>
  <si>
    <t xml:space="preserve">장학금 </t>
  </si>
  <si>
    <t>실험실습비</t>
  </si>
  <si>
    <t>기타교육운영비</t>
  </si>
  <si>
    <t>기타보조사업비</t>
  </si>
  <si>
    <t>일반관리비</t>
  </si>
  <si>
    <t>교직원보수</t>
  </si>
  <si>
    <t>퇴직급여</t>
  </si>
  <si>
    <t>복리후생비</t>
  </si>
  <si>
    <t>여비교통비</t>
  </si>
  <si>
    <t>소모품비</t>
  </si>
  <si>
    <t>회의비</t>
  </si>
  <si>
    <t>지급수수료</t>
  </si>
  <si>
    <t>세금공과금</t>
  </si>
  <si>
    <t>출판인쇄비</t>
  </si>
  <si>
    <t>홍보비</t>
  </si>
  <si>
    <t>수선비</t>
  </si>
  <si>
    <t>학교회계전출금</t>
  </si>
  <si>
    <t>기타일반관리비</t>
  </si>
  <si>
    <t>운영외비용</t>
  </si>
  <si>
    <t>기말의 자금</t>
  </si>
  <si>
    <t>자본 및 부채지출 합계</t>
  </si>
  <si>
    <t>자금지출예산총계</t>
  </si>
  <si>
    <t>일반관리비</t>
  </si>
  <si>
    <t>운영외비용</t>
  </si>
  <si>
    <t>운영비용합계</t>
  </si>
  <si>
    <t>운영활동으로 인한 자산·부채지출</t>
  </si>
  <si>
    <t>임대료수익</t>
  </si>
  <si>
    <t>기타보조사업비</t>
  </si>
  <si>
    <t>2008 예산</t>
  </si>
  <si>
    <t>2009 예산</t>
  </si>
  <si>
    <t>교육운영수익</t>
  </si>
  <si>
    <t>설비자산사용료수익</t>
  </si>
  <si>
    <t>기타산학협력수익</t>
  </si>
  <si>
    <t>학교법인전입금</t>
  </si>
  <si>
    <t>학교기업전입금</t>
  </si>
  <si>
    <t>일반기부금</t>
  </si>
  <si>
    <t>배당금수익</t>
  </si>
  <si>
    <t>전기오류수정이익</t>
  </si>
  <si>
    <t>지적재산 운영.이전수익</t>
  </si>
  <si>
    <t>지적재산 운영.이전수익</t>
  </si>
  <si>
    <t>교육과학기술부보조금</t>
  </si>
  <si>
    <t>유동자산 수입</t>
  </si>
  <si>
    <t>유가증권 매각대</t>
  </si>
  <si>
    <t>매출채권 회수액</t>
  </si>
  <si>
    <t>미수금 회수액</t>
  </si>
  <si>
    <t>미수수익 회수액</t>
  </si>
  <si>
    <t>선급금회수액</t>
  </si>
  <si>
    <t>선급비용 회수액</t>
  </si>
  <si>
    <t>선급법인세 환급액</t>
  </si>
  <si>
    <t>부가세대급금 회수액</t>
  </si>
  <si>
    <t>기타 당좌자산 회수액</t>
  </si>
  <si>
    <t>유동부채 수입</t>
  </si>
  <si>
    <t>선수금입금액</t>
  </si>
  <si>
    <t>예수금 입금액</t>
  </si>
  <si>
    <t>제세예수금 입금액</t>
  </si>
  <si>
    <t>선수수익 입금액</t>
  </si>
  <si>
    <t>가수금 입금액</t>
  </si>
  <si>
    <t>기타 유동자산 입금액</t>
  </si>
  <si>
    <t>투자자산 처분액</t>
  </si>
  <si>
    <t>장기금융상품 인출액</t>
  </si>
  <si>
    <t>투자유가증권 매각대</t>
  </si>
  <si>
    <t>출자금 회수액</t>
  </si>
  <si>
    <t>연구기금 인출액</t>
  </si>
  <si>
    <t>건축기금 인출액</t>
  </si>
  <si>
    <t>기타기금 인출액</t>
  </si>
  <si>
    <t>보증금 회수액</t>
  </si>
  <si>
    <t>기타 투자자산 회수액</t>
  </si>
  <si>
    <t>유형자산 매각액</t>
  </si>
  <si>
    <t>토지매각대</t>
  </si>
  <si>
    <t>건물 매각대</t>
  </si>
  <si>
    <t>구축물 매각대</t>
  </si>
  <si>
    <t>기계기구 매각대</t>
  </si>
  <si>
    <t>집기비품 매각대</t>
  </si>
  <si>
    <t>차량운반구 매각대</t>
  </si>
  <si>
    <t>기타 유형자산 매각대</t>
  </si>
  <si>
    <t>무형자산 매각액</t>
  </si>
  <si>
    <t>지적재산권 매각대</t>
  </si>
  <si>
    <t>임차권리금 매각대</t>
  </si>
  <si>
    <t>기타 무형자산 매각대</t>
  </si>
  <si>
    <t>부채수입</t>
  </si>
  <si>
    <t>임대보증금 증가액</t>
  </si>
  <si>
    <t>기타 고정부채 입금액</t>
  </si>
  <si>
    <t>기본금 수입</t>
  </si>
  <si>
    <t>출연기본금 입금액</t>
  </si>
  <si>
    <t>재무활동으로 인한 자금 수입액</t>
  </si>
  <si>
    <t>(2009. 01. 01 부터  2009. 12. 31 까지)</t>
  </si>
  <si>
    <t>투자활동으로 인한 자금 수입액</t>
  </si>
  <si>
    <t>교육운영비</t>
  </si>
  <si>
    <t>인건비</t>
  </si>
  <si>
    <t>교육과정개발비</t>
  </si>
  <si>
    <t>장학금</t>
  </si>
  <si>
    <t>실험실습비</t>
  </si>
  <si>
    <t>기타교육운영비</t>
  </si>
  <si>
    <t>학교시설사용료</t>
  </si>
  <si>
    <t>산학협력보상금</t>
  </si>
  <si>
    <t>기타산학협력비</t>
  </si>
  <si>
    <t>리스임차료</t>
  </si>
  <si>
    <t>전기오류수정손실</t>
  </si>
  <si>
    <t>기타운영외비용</t>
  </si>
  <si>
    <t>유동자산 취득지출</t>
  </si>
  <si>
    <t>유가증권 매입지출</t>
  </si>
  <si>
    <t>선급금 지출</t>
  </si>
  <si>
    <t>선급비용 지출</t>
  </si>
  <si>
    <t>선급법인세 지출</t>
  </si>
  <si>
    <t>부가세대급금 지출</t>
  </si>
  <si>
    <t>기타 당좌자산 취득지출</t>
  </si>
  <si>
    <t>유동부채 상환지출</t>
  </si>
  <si>
    <t>매입채무 상환지출</t>
  </si>
  <si>
    <t>미지급금 상환지출</t>
  </si>
  <si>
    <t>선수금 반환지출</t>
  </si>
  <si>
    <t>예수금 지출</t>
  </si>
  <si>
    <t>제세예수금 납부지출</t>
  </si>
  <si>
    <t>부가세예수금 납부지출</t>
  </si>
  <si>
    <t>미지급비용 지출</t>
  </si>
  <si>
    <t>가수금 지출</t>
  </si>
  <si>
    <t>기타 유동부채상환지출</t>
  </si>
  <si>
    <t>고정부채 상환지출</t>
  </si>
  <si>
    <t>퇴직급여 충당금 지출</t>
  </si>
  <si>
    <t>투자자산 취득지출</t>
  </si>
  <si>
    <t>장기금융상품 취득지출</t>
  </si>
  <si>
    <t>투자유가증권 취득지출</t>
  </si>
  <si>
    <t>출자금 투자지출</t>
  </si>
  <si>
    <t>연구기금 적립지출</t>
  </si>
  <si>
    <t>건축기금 적립지출</t>
  </si>
  <si>
    <t>장학기금 적립지출</t>
  </si>
  <si>
    <t>기타기금 적립지출</t>
  </si>
  <si>
    <t>보증금 지출</t>
  </si>
  <si>
    <t>기타 투자자산 지출</t>
  </si>
  <si>
    <t>유형자산 취득지출</t>
  </si>
  <si>
    <t>토지 취득지출</t>
  </si>
  <si>
    <t>건물 취득지출</t>
  </si>
  <si>
    <t>구축물 취득지출</t>
  </si>
  <si>
    <t>기계기구 취득지출</t>
  </si>
  <si>
    <t>집기비품 취득지출</t>
  </si>
  <si>
    <t>차량운반구 취득지출</t>
  </si>
  <si>
    <t>건설중인자산 취득지출</t>
  </si>
  <si>
    <t>기타 유형자산 취득지출</t>
  </si>
  <si>
    <t>무형자산 취득지출</t>
  </si>
  <si>
    <t>지적재산권 취득지출</t>
  </si>
  <si>
    <t>개발비 취득지출</t>
  </si>
  <si>
    <t>임차권리금 취득지출</t>
  </si>
  <si>
    <t>기타 무형자산 취득지출</t>
  </si>
  <si>
    <t>부채 상환</t>
  </si>
  <si>
    <t>기본금 반환</t>
  </si>
  <si>
    <t>임대보증금 반환</t>
  </si>
  <si>
    <t>기타 고정부채 상환</t>
  </si>
  <si>
    <t>출연기본금 반환</t>
  </si>
  <si>
    <t>투자활동으로 인한 자금 지출액</t>
  </si>
  <si>
    <t>산학협력비</t>
  </si>
  <si>
    <t>보조사업비</t>
  </si>
  <si>
    <t>재무활동으로 인한 자금 지출액</t>
  </si>
  <si>
    <t>(2008. 01. 01 부터  2008. 12. 31 까지)</t>
  </si>
  <si>
    <t>1. 신진유망교수 연구지원 20,000,000원 x 6과제</t>
  </si>
  <si>
    <t>2. 신임교수연구과제 9,000,000원 x 50과제</t>
  </si>
  <si>
    <t>1. 국내출원(의견, 보정 포함)비용지원 1,100,000원 x 150건</t>
  </si>
  <si>
    <t>2. 국내등록(권리승계 포함)비용지원 1,000,000원 x 80건</t>
  </si>
  <si>
    <t>3. 연차료 지원 150,000원 x 200건</t>
  </si>
  <si>
    <t>4. 심판청구 및 심사소송 비용지원 3,000,000원 x 1건</t>
  </si>
  <si>
    <t>5. 해외 특허등록비용 지원 5,000,000원 x 2건</t>
  </si>
  <si>
    <t>6. 도내기업 및 보유기술 DB관리 500,000원 x 1회 + 2,500,000원 x 1회</t>
  </si>
  <si>
    <t>교육운영수익</t>
  </si>
  <si>
    <t>지적재산권 운영.이전수익</t>
  </si>
  <si>
    <t>설비자산사용료수익</t>
  </si>
  <si>
    <t>기타산학협력수익</t>
  </si>
  <si>
    <t>국고보조금수익</t>
  </si>
  <si>
    <t>교육과학기술부보조금</t>
  </si>
  <si>
    <t>기타국고보조금</t>
  </si>
  <si>
    <t>지자체보조금수익</t>
  </si>
  <si>
    <t>학교법인전입금</t>
  </si>
  <si>
    <t>학교회계전입금</t>
  </si>
  <si>
    <t>학교기업전입금</t>
  </si>
  <si>
    <t>기타전입금</t>
  </si>
  <si>
    <t>기부금수익</t>
  </si>
  <si>
    <t>일반기부금</t>
  </si>
  <si>
    <t>지정기부금</t>
  </si>
  <si>
    <t>이자수익</t>
  </si>
  <si>
    <t>배당금수익</t>
  </si>
  <si>
    <t>기타운영외수익</t>
  </si>
  <si>
    <t>유가증권 매각대</t>
  </si>
  <si>
    <t>매출채권 회수액</t>
  </si>
  <si>
    <t>미수금 회수액</t>
  </si>
  <si>
    <t>미수수익 회수액</t>
  </si>
  <si>
    <t>선급금회수액</t>
  </si>
  <si>
    <t>선급비용 회수액</t>
  </si>
  <si>
    <t>선급법인세 환급액</t>
  </si>
  <si>
    <t>부가세대급금 회수액</t>
  </si>
  <si>
    <t>기타 당좌자산 회수액</t>
  </si>
  <si>
    <t>선수금입금액</t>
  </si>
  <si>
    <t>예수금 입금액</t>
  </si>
  <si>
    <t>제세예수금 입금액</t>
  </si>
  <si>
    <t>선수수익 입금액</t>
  </si>
  <si>
    <t>가수금 입금액</t>
  </si>
  <si>
    <t>기타 유동자산 입금액</t>
  </si>
  <si>
    <t>장기금융상품 인출액</t>
  </si>
  <si>
    <t>투자유가증권 매각대</t>
  </si>
  <si>
    <t>출자금 회수액</t>
  </si>
  <si>
    <t>연구기금 인출액</t>
  </si>
  <si>
    <t>건축기금 인출액</t>
  </si>
  <si>
    <t>기타기금 인출액</t>
  </si>
  <si>
    <t>보증금 회수액</t>
  </si>
  <si>
    <t>기타 투자자산 회수액</t>
  </si>
  <si>
    <t>유형자산 매각액</t>
  </si>
  <si>
    <t>토지매각대</t>
  </si>
  <si>
    <t>건물 매각대</t>
  </si>
  <si>
    <t>구축물 매각대</t>
  </si>
  <si>
    <t>기계기구 매각대</t>
  </si>
  <si>
    <t>집기비품 매각대</t>
  </si>
  <si>
    <t>차량운반구 매각대</t>
  </si>
  <si>
    <t>기타 유형자산 매각대</t>
  </si>
  <si>
    <t>무형자산 매각액</t>
  </si>
  <si>
    <t>지적재산권 매각대</t>
  </si>
  <si>
    <t>임차권리금 매각대</t>
  </si>
  <si>
    <t>기타 무형자산 매각대</t>
  </si>
  <si>
    <t>부채수입</t>
  </si>
  <si>
    <t>임대보증금 증가액</t>
  </si>
  <si>
    <t>기타 고정부채 입금액</t>
  </si>
  <si>
    <t>출연기본금 입금액</t>
  </si>
  <si>
    <t>1. 산학협력단 운영비 및 대응자금</t>
  </si>
  <si>
    <t>1. 기업 및 민간 연구용역비</t>
  </si>
  <si>
    <t>1. 교육과학기술부(한국학술진흥재단 등) 연구비</t>
  </si>
  <si>
    <t>1. 과학기술부(한국과학재단, KISTEP 등) 연구비</t>
  </si>
  <si>
    <t>2. 농림수산식품부(농림기술관리센터, 농촌진흥청 등) 연구비</t>
  </si>
  <si>
    <t>3. 정보통신부(정보통신연구진흥원 등) 연구비</t>
  </si>
  <si>
    <t>4. 지식경제부(한국산업기술평가원 등) 연구비</t>
  </si>
  <si>
    <t>5. 환경부(국립환경연구원 등) 연구비</t>
  </si>
  <si>
    <t>6. 보건복지가족부(한국보건사업진흥원 등) 연구비</t>
  </si>
  <si>
    <t>7. 국토해양부(한국건설교통기술평가원 등) 연구비</t>
  </si>
  <si>
    <t>8. 기타정부부처 연구비</t>
  </si>
  <si>
    <t>1. 누리사업(BIO-NURI)</t>
  </si>
  <si>
    <t>2. 누리사업(CT-NURI)</t>
  </si>
  <si>
    <t>3. 누리사업(ECO-NURI)</t>
  </si>
  <si>
    <t>4. 누리사업(KAM-NURI)</t>
  </si>
  <si>
    <t>5. 누리사업(WAT-NURI)</t>
  </si>
  <si>
    <t>31. 누리사업(BIO-NURI)</t>
  </si>
  <si>
    <t>32. 누리사업(CT-NURI)</t>
  </si>
  <si>
    <t>33. 누리사업(ECO-NURI)</t>
  </si>
  <si>
    <t>34. 누리사업(KAM-NURI)</t>
  </si>
  <si>
    <t>35. 누리사업(WAT-NURI)</t>
  </si>
  <si>
    <t>36. 누리간접비</t>
  </si>
  <si>
    <t>2. 2단계BK21사업</t>
  </si>
  <si>
    <t>2. 2단계BK21사업 대응자금(발전기금)</t>
  </si>
  <si>
    <t>1. 특허 기술이전료 수입</t>
  </si>
  <si>
    <t>3. CK사업</t>
  </si>
  <si>
    <t>9. CK사업</t>
  </si>
  <si>
    <t>8. CK사업</t>
  </si>
  <si>
    <t>1. 기술이전 발명자 보상금</t>
  </si>
  <si>
    <t>1. 연구비 이월액</t>
  </si>
  <si>
    <t>2. 2단계BK21사업</t>
  </si>
  <si>
    <t>교육운영비</t>
  </si>
  <si>
    <t>산학협력보상금</t>
  </si>
  <si>
    <t>기타산학협력비</t>
  </si>
  <si>
    <t>기타보조사업비</t>
  </si>
  <si>
    <t>유동자산 취득지출</t>
  </si>
  <si>
    <t>유동부채 상환지출</t>
  </si>
  <si>
    <t>고정부채 상환지출</t>
  </si>
  <si>
    <t>투자자산 취득지출</t>
  </si>
  <si>
    <t>유형자산 취득지출</t>
  </si>
  <si>
    <t>무형자산 취득지출</t>
  </si>
  <si>
    <t>부채 상환</t>
  </si>
  <si>
    <t>기본금 반환</t>
  </si>
  <si>
    <t>인건비</t>
  </si>
  <si>
    <t>연구제경비</t>
  </si>
  <si>
    <t>교육과정개발비</t>
  </si>
  <si>
    <t>장학금</t>
  </si>
  <si>
    <t>실험실습비</t>
  </si>
  <si>
    <t xml:space="preserve">장학금 </t>
  </si>
  <si>
    <t>교직원보수</t>
  </si>
  <si>
    <t>복리후생비</t>
  </si>
  <si>
    <t>여비교통비</t>
  </si>
  <si>
    <t>교육훈련비</t>
  </si>
  <si>
    <t>소모품비</t>
  </si>
  <si>
    <t>리스임차료</t>
  </si>
  <si>
    <t>업무추진비</t>
  </si>
  <si>
    <t>회의비</t>
  </si>
  <si>
    <t>지급수수료</t>
  </si>
  <si>
    <t>1. 발급수수료(인허가 수수료 등) 800원 x 20회 x 5종</t>
  </si>
  <si>
    <t>세금공과금</t>
  </si>
  <si>
    <t>출판인쇄비</t>
  </si>
  <si>
    <t>수선비</t>
  </si>
  <si>
    <t>기타일반관리비</t>
  </si>
  <si>
    <t>전기오류수정손실</t>
  </si>
  <si>
    <t>기타운영외비용</t>
  </si>
  <si>
    <t>유가증권 매입지출</t>
  </si>
  <si>
    <t>선급금 지출</t>
  </si>
  <si>
    <t>선급비용 지출</t>
  </si>
  <si>
    <t>선급법인세 지출</t>
  </si>
  <si>
    <t>부가세대급금 지출</t>
  </si>
  <si>
    <t>기타 당좌자산 취득지출</t>
  </si>
  <si>
    <t>매입채무 상환지출</t>
  </si>
  <si>
    <t>미지급금 상환지출</t>
  </si>
  <si>
    <t>선수금 반환지출</t>
  </si>
  <si>
    <t>예수금 지출</t>
  </si>
  <si>
    <t>제세예수금 납부지출</t>
  </si>
  <si>
    <t>부가세예수금 납부지출</t>
  </si>
  <si>
    <t>미지급비용 지출</t>
  </si>
  <si>
    <t>가수금 지출</t>
  </si>
  <si>
    <t>기타 유동부채상환지출</t>
  </si>
  <si>
    <t>퇴직급여 충당금 지출</t>
  </si>
  <si>
    <t>장기금융상품 취득지출</t>
  </si>
  <si>
    <t>투자유가증권 취득지출</t>
  </si>
  <si>
    <t>출자금 투자지출</t>
  </si>
  <si>
    <t>연구기금 적립지출</t>
  </si>
  <si>
    <t>건축기금 적립지출</t>
  </si>
  <si>
    <t>장학기금 적립지출</t>
  </si>
  <si>
    <t>기타기금 적립지출</t>
  </si>
  <si>
    <t>보증금 지출</t>
  </si>
  <si>
    <t>기타 투자자산 지출</t>
  </si>
  <si>
    <t>토지 취득지출</t>
  </si>
  <si>
    <t>건물 취득지출</t>
  </si>
  <si>
    <t>구축물 취득지출</t>
  </si>
  <si>
    <t>1. 기업 및 민간 연구용역 인건비</t>
  </si>
  <si>
    <t>1. 기업 및 민간 연구용역 연구제경비</t>
  </si>
  <si>
    <t>1. 공모과제 유치신청 지원 소형과제 200,000원 x 50건 + 300,000원 x 170건 + 500,000원 x 80건</t>
  </si>
  <si>
    <t>2. 공모과제 유치신청 지원 대형과제 1,000,000원 x 60건 + 2,000,000원 x 20건 + 3,000,000원 x 15건</t>
  </si>
  <si>
    <t>3. 강원CEO포럼 사업 1,000,000원 x 1회 + 2,200,000원 x 3회 + 200,000원 x 12회</t>
  </si>
  <si>
    <t>4. 학교기업 설립지원 10,000,000원 x 2곳</t>
  </si>
  <si>
    <t>5. 신기술 창업지원 사업 5,000,000원 x 2곳</t>
  </si>
  <si>
    <t>6. 지역발전연구회 구성/운영 2,000,000원 15개시군</t>
  </si>
  <si>
    <t>7. 메디케어빌리지 프로젝트 운영 20,000,000원 x 1회</t>
  </si>
  <si>
    <t>1. 교육과학기술부(한국학술진흥재단 등) 연구용력 인건비</t>
  </si>
  <si>
    <t>1. 교육과학기술부(한국학술진흥재단 등) 연구제경비</t>
  </si>
  <si>
    <t>6. 산학협력중심대학육성사업</t>
  </si>
  <si>
    <t>7. 2단계BK21사업</t>
  </si>
  <si>
    <t>8. CK사업</t>
  </si>
  <si>
    <t>6. 2단계BK21사업</t>
  </si>
  <si>
    <t>6. 혈관연구센터(SRC)</t>
  </si>
  <si>
    <t>7. 통합창업보육센터</t>
  </si>
  <si>
    <t>8. 강원지역환경기술센터</t>
  </si>
  <si>
    <t>9. 글로벌무역전문가양성사업(GTET)</t>
  </si>
  <si>
    <t>10. 수목진단센터</t>
  </si>
  <si>
    <t>11. 과학영재교육원</t>
  </si>
  <si>
    <t>12. 중소기업디자인 지원사업</t>
  </si>
  <si>
    <t>13. NEXT사업(1)</t>
  </si>
  <si>
    <t>14. NEXT사업(2)</t>
  </si>
  <si>
    <t>15. 홍천나노한방바이오신산업육성사업</t>
  </si>
  <si>
    <t>16. 국가지정연구실(NRL)</t>
  </si>
  <si>
    <t>17. 전력IT인력양성사업</t>
  </si>
  <si>
    <t>18. 공학교육혁신센터지원사업</t>
  </si>
  <si>
    <t>19. 지역혁신센터(RIC)사업</t>
  </si>
  <si>
    <t>20. 여학생 공학교육 선도대학 지원사업</t>
  </si>
  <si>
    <t>21. 강원도농업전문창업보육센터</t>
  </si>
  <si>
    <t>22. 건간생명문화센터 조성사업</t>
  </si>
  <si>
    <t>23. 지역대학 지재권창출사업 부담금</t>
  </si>
  <si>
    <t>24. 신산지 방재사업단</t>
  </si>
  <si>
    <t>25. 백합수축연구사업단</t>
  </si>
  <si>
    <t>26. 산양삼 센터지원사업</t>
  </si>
  <si>
    <t>27. 자원개발인력양성사업</t>
  </si>
  <si>
    <t>28. 2009년 신규선정 사업 대응투자</t>
  </si>
  <si>
    <t>29. 싸이클로트론연구소 구축사업 추진비</t>
  </si>
  <si>
    <t>30. 친환경농산물안전성센터 대응(장비도입 출연금)</t>
  </si>
  <si>
    <t>37. 산학협력중심대학육성사업</t>
  </si>
  <si>
    <t>38. 산학협력중심대학육성사업 간접비</t>
  </si>
  <si>
    <t>39. 2단계BK21사업</t>
  </si>
  <si>
    <t>1. 운영위원회 수당 100,000원 x 4회 x 10회</t>
  </si>
  <si>
    <t>2. 사무원 초과근무수당 6,500원 x 1명 x 22일</t>
  </si>
  <si>
    <t>3. 사무원(센터) 1,667,000원 x 1명 x 12개월</t>
  </si>
  <si>
    <t>4. 일용잡급 600,000원 x 1명 x 1회</t>
  </si>
  <si>
    <t>5. 심의워원회 위원 수당 70,000원 x 10명 x 12회</t>
  </si>
  <si>
    <t>1. 사무원(센터) 4대 보험료 200,000원 x 1회 x 12개월</t>
  </si>
  <si>
    <t>1. 관용차량 유류비 100,000원 x 10회</t>
  </si>
  <si>
    <t>2. 단장 업무협의 여비 87,400원 x 15회</t>
  </si>
  <si>
    <t>3. 수행기사 여비 73,000원 x 5회</t>
  </si>
  <si>
    <t>4. 업무협의 및 자료수집 여비 58,800원 x 3명 x 10회</t>
  </si>
  <si>
    <t>5. 협의회 및 워크샵 참가여비 250,000원 x 6회</t>
  </si>
  <si>
    <t>6. 거점국립대학 과장협의회 참가여비 300,000원 x 3회</t>
  </si>
  <si>
    <t>7. 여비교통비(센터) 50,200원 x 90회</t>
  </si>
  <si>
    <t>1. 경영(회계, 세무 등) 관련 교육 500,000원 x 1회</t>
  </si>
  <si>
    <t>2. 창업 및 지재권 관련 교육 500,000원 x 1회</t>
  </si>
  <si>
    <t>1. 복사용지 16,000원 x 75박스</t>
  </si>
  <si>
    <t>2. 프린터 토너 200,000원 x 5회 x 2종</t>
  </si>
  <si>
    <t>3. 복사기 토너 750,000원 x 2회 x 1종</t>
  </si>
  <si>
    <t>4. 사무용품 100,000원 5회 x 2종</t>
  </si>
  <si>
    <t>5. 난방용 연료 구입 1,300원 x 600리터</t>
  </si>
  <si>
    <t>6. 현수막 외 소모품 구입 160,000원 x 5회</t>
  </si>
  <si>
    <t>7. 사무용품(센터) 100,000원 x 4종 x 2회</t>
  </si>
  <si>
    <t>8. 복사용지(센터) 16,000원 x 25박스</t>
  </si>
  <si>
    <t>9. 프린터 토너(센터) 200,000원 x 3회</t>
  </si>
  <si>
    <t>10. 복사기 토너(센터) 750,000원 x 1회</t>
  </si>
  <si>
    <t>1. 차재료 구입 100,000원 x 12회</t>
  </si>
  <si>
    <t>2. 업무추진비 100,000원 x 12회</t>
  </si>
  <si>
    <t>3. 직원격려 200,000원 x 2회</t>
  </si>
  <si>
    <t>4. 업무추진비(센터) 100,000원 x 12회</t>
  </si>
  <si>
    <t>5. 차재료 구입(센터) 150,000원 x 6회</t>
  </si>
  <si>
    <t>1. 운영위원회 회의비 240,000원 x 4회</t>
  </si>
  <si>
    <t>2. 교무위원 식대 200,000원 x 10회</t>
  </si>
  <si>
    <t>3. 심의위원회 회의비 30,000원 x 10명 x 12회</t>
  </si>
  <si>
    <t>2. 발급수수료(등본, 인감증명 등) 1,200원 x 250매 x 2종</t>
  </si>
  <si>
    <t>1. 통신비(전화요금, 우편료 등) 100,000원 x 12회 x 4종</t>
  </si>
  <si>
    <t>2. 통신비(전화요금, 우편료 등)(센터) 50,000원 x 12회</t>
  </si>
  <si>
    <t>1. 신문구독료 10,000원 x 12회 x 3종</t>
  </si>
  <si>
    <t>2. 대봉투 제작 100원 x 2회 x 1,000매</t>
  </si>
  <si>
    <t>3. 소봉투 제작 50원 x 2회 x 1,000매</t>
  </si>
  <si>
    <t>4. 메모장 제작 2,200원 x 100매</t>
  </si>
  <si>
    <t>5. 도서 및 교육법전 구입 70,000원 x 4종 + 180,000원 x 4종</t>
  </si>
  <si>
    <t>1. 홍보물 제작 1,000,000원 x 2종 x 2회</t>
  </si>
  <si>
    <t>1. 산학협력단 과운영비 180,000원 x 2과 x 12회</t>
  </si>
  <si>
    <t>2. 강원지역 단장협의회 협회비 500,000원 x 2회</t>
  </si>
  <si>
    <t>3. 전국산학협력 단장협의회 협회비 500,000원</t>
  </si>
  <si>
    <t>4. 거점국립대학 단장협의회 협회비 2,000,000원</t>
  </si>
  <si>
    <t>5. 거점국립대학 과장협의회 협회비 1,000,000원</t>
  </si>
  <si>
    <t>6. 건물관리비(센터) 650,000원 x 12회</t>
  </si>
  <si>
    <t>7. 기타운영비 264,000원</t>
  </si>
  <si>
    <t>기계기구 취득지출</t>
  </si>
  <si>
    <t>집기비품 취득지출</t>
  </si>
  <si>
    <t>차량운반구 취득지출</t>
  </si>
  <si>
    <t>건설중인자산 취득지출</t>
  </si>
  <si>
    <t>기타 유형자산 취득지출</t>
  </si>
  <si>
    <t>지적재산권 취득지출</t>
  </si>
  <si>
    <t>개발비 취득지출</t>
  </si>
  <si>
    <t>임차권리금 취득지출</t>
  </si>
  <si>
    <t>기타 무형자산 취득지출</t>
  </si>
  <si>
    <t>임대보증금 반환</t>
  </si>
  <si>
    <t>기타 고정부채 상환</t>
  </si>
  <si>
    <t>1. 기술료 청구액</t>
  </si>
  <si>
    <t>2. 기술자문료 청구액</t>
  </si>
  <si>
    <t>1. 특허양도 5건 x 5,000,000원</t>
  </si>
  <si>
    <t>1. CK사업 협력대학 국고지원금 지급</t>
  </si>
  <si>
    <t>1. CK사업</t>
  </si>
  <si>
    <t>1. 국책사업 관리이자</t>
  </si>
  <si>
    <t>2. CK사업 및 기술료수익 관리이자</t>
  </si>
  <si>
    <t>전기오류수정이익</t>
  </si>
  <si>
    <t>1. 기타 운영외 수익</t>
  </si>
  <si>
    <t>1. 2008년도 선급법인세 원천징수 세액 환급</t>
  </si>
  <si>
    <t>1. 산학협력단 제세예수금 입금액</t>
  </si>
  <si>
    <t>1. 기성회계</t>
  </si>
  <si>
    <t>11. 연구비 이월액</t>
  </si>
  <si>
    <t>1. 산학협력단 기타 관리 비용</t>
  </si>
  <si>
    <t>1. 산학협력단 제세예수금 지출액</t>
  </si>
  <si>
    <t>1. 산학협력단 물품외상대금 지급</t>
  </si>
  <si>
    <t>수입의 부 예산목별명세서</t>
  </si>
  <si>
    <t>지출의 부 예산목별명세서</t>
  </si>
  <si>
    <t>보조금수익</t>
  </si>
  <si>
    <t>운영외수익</t>
  </si>
  <si>
    <t>비  고</t>
  </si>
  <si>
    <t>운영수익합계</t>
  </si>
  <si>
    <t>운영활동으로 인한 자산·부채수입</t>
  </si>
  <si>
    <t>산학협력비</t>
  </si>
  <si>
    <t>운영외비용</t>
  </si>
  <si>
    <t>자본 및 부채지출 합계</t>
  </si>
  <si>
    <t>기말의 자금</t>
  </si>
  <si>
    <t>자금지출예산총계</t>
  </si>
  <si>
    <t>과     목</t>
  </si>
  <si>
    <t>2009 예산</t>
  </si>
  <si>
    <t>2008 예산</t>
  </si>
  <si>
    <t>증감액</t>
  </si>
  <si>
    <t>비  고</t>
  </si>
  <si>
    <t>관</t>
  </si>
  <si>
    <t xml:space="preserve">항 </t>
  </si>
  <si>
    <t>목</t>
  </si>
  <si>
    <t>과     목</t>
  </si>
  <si>
    <t>2009 예산</t>
  </si>
  <si>
    <t>산  출  내  역</t>
  </si>
  <si>
    <t>비고</t>
  </si>
  <si>
    <t>관</t>
  </si>
  <si>
    <t xml:space="preserve">항 </t>
  </si>
  <si>
    <t>목</t>
  </si>
  <si>
    <t>산학협력수익</t>
  </si>
  <si>
    <t>보조금수익</t>
  </si>
  <si>
    <t>운영수익합계</t>
  </si>
  <si>
    <t>운영활동으로 인한 자산·부채수입</t>
  </si>
  <si>
    <t>투자활동으로 인한 자금 수입액</t>
  </si>
  <si>
    <t>재무활동으로 인한 자금 수입액</t>
  </si>
  <si>
    <t>자본 및 부채수입 합계</t>
  </si>
  <si>
    <t>기초의 자금</t>
  </si>
  <si>
    <t>자금수입예산총계</t>
  </si>
  <si>
    <t>산학협력연구비</t>
  </si>
  <si>
    <t>산학협력보상금</t>
  </si>
  <si>
    <t>연구비</t>
  </si>
  <si>
    <t>교육운영비</t>
  </si>
  <si>
    <t>운영외비용</t>
  </si>
  <si>
    <t>산학협력연구수익</t>
  </si>
  <si>
    <t>교육운영수익</t>
  </si>
  <si>
    <t>설비자산사용료수익</t>
  </si>
  <si>
    <t>기타산학협력수익</t>
  </si>
  <si>
    <t>전입금수익</t>
  </si>
  <si>
    <t>운영외수익</t>
  </si>
  <si>
    <t>유동자산 수입</t>
  </si>
  <si>
    <t>유동부채 수입</t>
  </si>
  <si>
    <t>투자자산 처분액</t>
  </si>
  <si>
    <t>기본금 수입</t>
  </si>
  <si>
    <t>(1) 지  출</t>
  </si>
  <si>
    <t>(단위 : 천원)</t>
  </si>
  <si>
    <t>(1) 지   출</t>
  </si>
  <si>
    <t>자   금   예   산   서(전체)</t>
  </si>
  <si>
    <t>1. 지방자치단체 연구비</t>
  </si>
  <si>
    <t>3. 삼척분단 관리이자</t>
  </si>
  <si>
    <t>4. 연구비 관리이자</t>
  </si>
  <si>
    <t>12. 삼척산학협력분단</t>
  </si>
  <si>
    <t>7. 국내,외 출원 지원 1,000,000원 x 5건</t>
  </si>
  <si>
    <t>2. 연구자 보상금(삼척)</t>
  </si>
  <si>
    <t>8. 국책사업 관련 제본비 4,000,000원 x 3회</t>
  </si>
  <si>
    <t>9. 산학협력체결 관련 보조 500,000원 x 10회</t>
  </si>
  <si>
    <t>10. 정부부처 공모과제 응모 지원 1,050원 x 40회</t>
  </si>
  <si>
    <t>11. 학교기업 선정 및 운영지원</t>
  </si>
  <si>
    <t>12. 지역발전연구회 지원 3,000,000원 x 4회</t>
  </si>
  <si>
    <t>2. 과학기술부(한국과학재단, KISTEP 등) 연구용력 인건비</t>
  </si>
  <si>
    <t>3. 농림수산식품부(농림기술관리센터, 농촌진흥청 등) 연구용력 인건비</t>
  </si>
  <si>
    <t>4. 정보통신부(정보통신연구진흥원 등) 연구용력 인건비</t>
  </si>
  <si>
    <t>5. 지식경제부(한국산업기술평가원 등) 연구용력 인건비</t>
  </si>
  <si>
    <t>6. 환경부(국립환경연구원 등) 연구용력 인건비</t>
  </si>
  <si>
    <t>7. 보건복지가족부(한국보건사업진흥원 등) 연구용력 인건비</t>
  </si>
  <si>
    <t>8. 국토해양부(한국건설교통기술평가원 등) 연구용력 인건비</t>
  </si>
  <si>
    <t>9. 기타정부부처 연구용력 인건비</t>
  </si>
  <si>
    <t>10. 지방자치단체 연구용력 인건비</t>
  </si>
  <si>
    <t>11. 산학협력중심대학육성사업 인건비</t>
  </si>
  <si>
    <t>12. 2단계BK21사업 신진연구인력 인건비</t>
  </si>
  <si>
    <t>2. 과학기술부(한국과학재단, KISTEP 등) 연구제경비</t>
  </si>
  <si>
    <t>3. 농림수산식품부(농림기술관리센터, 농촌진흥청 등) 연구제경비</t>
  </si>
  <si>
    <t>4. 정보통신부(정보통신연구진흥원 등) 연구제경비</t>
  </si>
  <si>
    <t>5. 지식경제부(한국산업기술평가원 등) 연구제경비</t>
  </si>
  <si>
    <t>6. 환경부(국립환경연구원 등) 연구제경비</t>
  </si>
  <si>
    <t>7. 보건복지가족부(한국보건사업진흥원 등) 연구제경비</t>
  </si>
  <si>
    <t>8. 국토해양부(한국건설교통기술평가원 등) 연구제경비</t>
  </si>
  <si>
    <t>9. 기타정부부처 연구제경비</t>
  </si>
  <si>
    <t>10. 지방자치단체 연구제경비</t>
  </si>
  <si>
    <t>11. 누리사업(BIO-NURI) 연구제경비</t>
  </si>
  <si>
    <t>12. 누리사업(CT-NURI) 연구제경비</t>
  </si>
  <si>
    <t>13. 누리사업(ECO-NURI) 연구제경비</t>
  </si>
  <si>
    <t>14. 누리사업(KAM-NURI) 연구제경비</t>
  </si>
  <si>
    <t>15. 누리사업(WAT-NURI) 연구제경비</t>
  </si>
  <si>
    <t>16. 산학협력중심대학육성사업 연구제경비</t>
  </si>
  <si>
    <t>17. 2단계BK21사업 연구제경비</t>
  </si>
  <si>
    <t>18. CK사업 연구제경비</t>
  </si>
  <si>
    <t>40. 연구소 및 센터 운영(삼척)</t>
  </si>
  <si>
    <t>41. 도전략사업방재사업단 지원(삼척)</t>
  </si>
  <si>
    <t>42. 지역 R&amp;D클러스터 구축사업(삼척)</t>
  </si>
  <si>
    <t>43. 강원방재산업테크노밸리인프라구축사업(삼척)</t>
  </si>
  <si>
    <t>44. 삼척창업보육센터 지원(삼척)</t>
  </si>
  <si>
    <t>45. 산학연공동기술개발 컨소시엄 센터(삼척)</t>
  </si>
  <si>
    <t>46. 건강웰빙농산업 사업단(삼척)</t>
  </si>
  <si>
    <t>47. 강원디자인기반 구축사업(삼척)</t>
  </si>
  <si>
    <t>48. 연구책임자 귀속연구소 지원금(삼척)</t>
  </si>
  <si>
    <t>49. 국책 및 연구사업 대응자금(삼척)</t>
  </si>
  <si>
    <t>50. 국내외 학술연구 장려금(삼척)</t>
  </si>
  <si>
    <t>6. 교직원 보수 1,723,000원 x 3명 x 12개월(삼척)</t>
  </si>
  <si>
    <t>7. 산학협력분단 운영위원뢰 회의수당(삼척)</t>
  </si>
  <si>
    <t>8. 산학협력분단장 보직수행경비(삼척)</t>
  </si>
  <si>
    <t>9. 출납관 직무수행경비(삼척)</t>
  </si>
  <si>
    <t>2. 사무원 4대 보험료 200,000원 x 3명 x 12개월(삼척)</t>
  </si>
  <si>
    <t>3. 여성과학자 선정연구자 보험료(삼척)</t>
  </si>
  <si>
    <t>8. 사무원 업무출장(삼척)</t>
  </si>
  <si>
    <t>9. 국책사업관련 출장(삼척)</t>
  </si>
  <si>
    <t>10. 산학협력분단장 업무출장(삼척)</t>
  </si>
  <si>
    <t>11. 전국산학연구협의회 선진지 견학(삼척)</t>
  </si>
  <si>
    <t>12. 산학협력분단장 국책사업관련 해외출장(삼척)</t>
  </si>
  <si>
    <t>3. 산학 연구협의회 참가비(삼척)</t>
  </si>
  <si>
    <t>11. 사무용품 구입(삼척)</t>
  </si>
  <si>
    <t>12. 전산소모품 구입 및 사무기기수리(삼척)</t>
  </si>
  <si>
    <t>6. 산학연구사업업무협의 간담회(삼척)</t>
  </si>
  <si>
    <t>7. 산학연구추진 기념품 구입(삼척)</t>
  </si>
  <si>
    <t>8. 산학협력분단 업무간담회(삼척)</t>
  </si>
  <si>
    <t>9. 산학 연구사업 특산품 구입(삼척)</t>
  </si>
  <si>
    <t>4. 분단장 업무추진 회의비(삼척)</t>
  </si>
  <si>
    <t>5. 폐광지역 청소년 캠프 협약 회의비(삼척)</t>
  </si>
  <si>
    <t>3. 기성회계 공공요금 보조(삼척)</t>
  </si>
  <si>
    <t>6. 신문구독료 12,000원 x 12회 x 3종(삼척)</t>
  </si>
  <si>
    <t>7. 홍보 및 유인물 제작 3,000,000원 x 3종(삼척)</t>
  </si>
  <si>
    <t>1. 책임시수 강사료 보존(삼척)</t>
  </si>
  <si>
    <t>8. 분단 직원 재정보험료(삼척)</t>
  </si>
  <si>
    <t>9. 회계감사 수당(삼척)</t>
  </si>
  <si>
    <t>1. 2009년도 이자수익 585,000,000원 x 세율 14%</t>
  </si>
  <si>
    <t>1. 퇴직충당금 적립액</t>
  </si>
  <si>
    <t>7. 공동기자재 및 연구자이 구입</t>
  </si>
  <si>
    <t>2. 사무실 환경개선 비품구입</t>
  </si>
  <si>
    <t>3. 여성과학자 집기 구입</t>
  </si>
  <si>
    <t>1. 지식재산권 국내등록 1,000,000원 x 85건</t>
  </si>
  <si>
    <t>4. 기성회 회계</t>
  </si>
  <si>
    <t>[별지 제1호 서식]</t>
  </si>
  <si>
    <t>강원대학교 산학협력단</t>
  </si>
  <si>
    <t>2009회계연도 자금예산서</t>
  </si>
  <si>
    <t>예산편성의 기본방침은 대학, 산업체, 연구소, 정부 · 지자체간의 연계와 산학협력을 바탕으로  지식 · 기술의  혁신과  발전하는 과학기술에 대응하는 교육의 질적 향상을 기본으로 세계화 · 정보화 시대에 맞는 교육 혁신과 신산학협력체제로의 개편 등을 통한 대학 경쟁력 제고를 강화하는데 있다</t>
  </si>
  <si>
    <t>3. 산학협력중심대학 육성사업</t>
  </si>
  <si>
    <t>4. CK사업</t>
  </si>
  <si>
    <t>2. 산학협력중심대학 육성사업 강원도 보조금</t>
  </si>
  <si>
    <t>3. 산학협력중심대학 육성사업 춘천시 보조금</t>
  </si>
  <si>
    <t>4. 산학협력중심대학 육성사업 홍천군 보조금</t>
  </si>
  <si>
    <t>5. BIO-NURI 강원도 보조금</t>
  </si>
  <si>
    <t>6. CT-NURI 강원도 보조금</t>
  </si>
  <si>
    <t>7. KAM-NURI 강원도 보조금</t>
  </si>
  <si>
    <t>8. WAT-NURI 강원도 보조금</t>
  </si>
  <si>
    <t>9. 2단계BK21사업</t>
  </si>
  <si>
    <t>2. CT-NURI 사업</t>
  </si>
  <si>
    <t>1. BIO-NURI 사업</t>
  </si>
  <si>
    <t>3. KAM-NURI 사업</t>
  </si>
  <si>
    <t>4. WAT-NURI 사업</t>
  </si>
  <si>
    <t>5. 2단계BK21사업 산업체 대응자금</t>
  </si>
  <si>
    <t>1. NURI사업 협력대학 국고지원액</t>
  </si>
  <si>
    <t>2. CK사업 협력대학 국고지원액</t>
  </si>
  <si>
    <t>9. 해양바이오, 신소재 기술개발사업 지자체 대응자금(동해시, 삼척시)</t>
  </si>
  <si>
    <t>10. 국제유기농림수산센터 보조금(삼척시)</t>
  </si>
  <si>
    <t>11. 방재산업전문인력양성사업(강원도, 삼척시)</t>
  </si>
  <si>
    <t>12. 2단계BK21사업</t>
  </si>
  <si>
    <t>6. 해양바이오, 신소재 기술개발사업 산업체 대응자금</t>
  </si>
  <si>
    <t>2. BIO-NURI</t>
  </si>
  <si>
    <t>3. CT-NURI</t>
  </si>
  <si>
    <t>4. ECO-NURI</t>
  </si>
  <si>
    <t>5. KAM-NURI</t>
  </si>
  <si>
    <t>6. WAT-NURI</t>
  </si>
  <si>
    <t>7. 누리간접비</t>
  </si>
  <si>
    <t>8. 산학협력중심대학육성사업</t>
  </si>
  <si>
    <t>10. CK사업</t>
  </si>
  <si>
    <t>1. NURI사업 협력대학 국고지원금 지급</t>
  </si>
  <si>
    <t>2009회계연도 강원대학교 산학협력단 자금예산총액은 수입 · 지출 각각 90,206,989,000원으로 한다.</t>
  </si>
  <si>
    <t>3. 학술행사 개최경비 지원(삼척)</t>
  </si>
  <si>
    <t>1. 신진교수 학술연구지원 및 교재개발비(삼척)</t>
  </si>
  <si>
    <t>1. 누리사업(BIO-NURI) 교비대응 자금</t>
  </si>
  <si>
    <t>2. 누리사업(CT-NURI) 교비대응 자금</t>
  </si>
  <si>
    <t>3. 누리사업(WAT-NURI) 교비대응 자금</t>
  </si>
  <si>
    <t>4. 누리사업(ECO-NURI) 교비대응 자금</t>
  </si>
  <si>
    <t>5. 산학협력중심대학육성사업 교비대응 자금</t>
  </si>
  <si>
    <t>[별지 제1의1호 서식]</t>
  </si>
  <si>
    <t>전기말추정미수금명세서</t>
  </si>
  <si>
    <t>(단위 : 원)</t>
  </si>
  <si>
    <t>번호</t>
  </si>
  <si>
    <t>내용</t>
  </si>
  <si>
    <t>금액</t>
  </si>
  <si>
    <t>기술료 청구액</t>
  </si>
  <si>
    <t>기술자문료 청구액</t>
  </si>
  <si>
    <t>기족회사 협약비 청구액</t>
  </si>
  <si>
    <t>공용장비 사용료 청구액</t>
  </si>
  <si>
    <t>합계</t>
  </si>
  <si>
    <t>기타 미수금</t>
  </si>
</sst>
</file>

<file path=xl/styles.xml><?xml version="1.0" encoding="utf-8"?>
<styleSheet xmlns="http://schemas.openxmlformats.org/spreadsheetml/2006/main">
  <numFmts count="19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4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8"/>
      <name val="돋움"/>
      <family val="3"/>
    </font>
    <font>
      <sz val="11"/>
      <name val="바탕체"/>
      <family val="1"/>
    </font>
    <font>
      <b/>
      <sz val="14"/>
      <name val="굴림체"/>
      <family val="3"/>
    </font>
    <font>
      <sz val="14"/>
      <name val="굴림체"/>
      <family val="3"/>
    </font>
    <font>
      <sz val="14"/>
      <name val="돋움"/>
      <family val="3"/>
    </font>
    <font>
      <sz val="12"/>
      <name val="굴림체"/>
      <family val="3"/>
    </font>
    <font>
      <b/>
      <sz val="14"/>
      <name val="굴림"/>
      <family val="3"/>
    </font>
    <font>
      <sz val="14"/>
      <color indexed="8"/>
      <name val="굴림체"/>
      <family val="3"/>
    </font>
    <font>
      <b/>
      <sz val="10"/>
      <name val="굴림"/>
      <family val="3"/>
    </font>
    <font>
      <sz val="10"/>
      <name val="굴림"/>
      <family val="3"/>
    </font>
    <font>
      <sz val="14"/>
      <name val="굴림"/>
      <family val="3"/>
    </font>
    <font>
      <b/>
      <sz val="11"/>
      <name val="돋움"/>
      <family val="3"/>
    </font>
    <font>
      <b/>
      <sz val="14"/>
      <name val="돋움"/>
      <family val="3"/>
    </font>
    <font>
      <b/>
      <sz val="15"/>
      <name val="굴림체"/>
      <family val="3"/>
    </font>
    <font>
      <sz val="15"/>
      <name val="굴림"/>
      <family val="3"/>
    </font>
    <font>
      <sz val="15"/>
      <name val="돋움"/>
      <family val="3"/>
    </font>
    <font>
      <b/>
      <sz val="13"/>
      <name val="돋움"/>
      <family val="3"/>
    </font>
    <font>
      <sz val="36"/>
      <name val="휴먼둥근헤드라인"/>
      <family val="1"/>
    </font>
    <font>
      <b/>
      <sz val="15"/>
      <name val="돋움"/>
      <family val="3"/>
    </font>
    <font>
      <sz val="15"/>
      <name val="굴림체"/>
      <family val="3"/>
    </font>
    <font>
      <b/>
      <sz val="15"/>
      <name val="굴림"/>
      <family val="3"/>
    </font>
    <font>
      <sz val="11"/>
      <name val="한컴바탕"/>
      <family val="1"/>
    </font>
    <font>
      <b/>
      <sz val="20"/>
      <color indexed="8"/>
      <name val="한컴바탕"/>
      <family val="1"/>
    </font>
    <font>
      <sz val="14"/>
      <name val="한컴바탕"/>
      <family val="1"/>
    </font>
    <font>
      <sz val="14"/>
      <color indexed="8"/>
      <name val="한컴바탕"/>
      <family val="1"/>
    </font>
    <font>
      <b/>
      <sz val="14"/>
      <color indexed="8"/>
      <name val="굴림"/>
      <family val="3"/>
    </font>
    <font>
      <sz val="11"/>
      <name val="굴림"/>
      <family val="3"/>
    </font>
    <font>
      <b/>
      <sz val="60"/>
      <color indexed="8"/>
      <name val="굴림"/>
      <family val="3"/>
    </font>
    <font>
      <b/>
      <sz val="36"/>
      <color indexed="8"/>
      <name val="굴림"/>
      <family val="3"/>
    </font>
    <font>
      <b/>
      <sz val="12"/>
      <color indexed="8"/>
      <name val="굴림"/>
      <family val="3"/>
    </font>
    <font>
      <b/>
      <u val="single"/>
      <sz val="20"/>
      <name val="굴림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509">
    <xf numFmtId="0" fontId="0" fillId="0" borderId="0" xfId="0" applyAlignment="1">
      <alignment/>
    </xf>
    <xf numFmtId="176" fontId="4" fillId="0" borderId="0" xfId="22" applyNumberFormat="1" applyFont="1" applyAlignment="1">
      <alignment vertical="center"/>
      <protection/>
    </xf>
    <xf numFmtId="176" fontId="5" fillId="0" borderId="0" xfId="22" applyNumberFormat="1" applyFont="1" applyAlignment="1">
      <alignment vertical="center"/>
      <protection/>
    </xf>
    <xf numFmtId="176" fontId="6" fillId="0" borderId="0" xfId="22" applyNumberFormat="1" applyFont="1" applyAlignment="1">
      <alignment horizontal="right" vertical="center"/>
      <protection/>
    </xf>
    <xf numFmtId="0" fontId="6" fillId="0" borderId="1" xfId="22" applyFont="1" applyFill="1" applyBorder="1" applyAlignment="1">
      <alignment vertical="center" shrinkToFit="1"/>
      <protection/>
    </xf>
    <xf numFmtId="176" fontId="5" fillId="0" borderId="2" xfId="22" applyNumberFormat="1" applyFont="1" applyBorder="1" applyAlignment="1">
      <alignment vertical="center"/>
      <protection/>
    </xf>
    <xf numFmtId="0" fontId="6" fillId="0" borderId="3" xfId="22" applyFont="1" applyFill="1" applyBorder="1" applyAlignment="1">
      <alignment vertical="center" shrinkToFit="1"/>
      <protection/>
    </xf>
    <xf numFmtId="176" fontId="6" fillId="0" borderId="2" xfId="22" applyNumberFormat="1" applyFont="1" applyBorder="1" applyAlignment="1">
      <alignment vertical="center"/>
      <protection/>
    </xf>
    <xf numFmtId="176" fontId="6" fillId="0" borderId="1" xfId="22" applyNumberFormat="1" applyFont="1" applyFill="1" applyBorder="1" applyAlignment="1">
      <alignment horizontal="left" vertical="center" shrinkToFit="1"/>
      <protection/>
    </xf>
    <xf numFmtId="176" fontId="6" fillId="0" borderId="3" xfId="22" applyNumberFormat="1" applyFont="1" applyFill="1" applyBorder="1" applyAlignment="1">
      <alignment horizontal="left" vertical="center" shrinkToFit="1"/>
      <protection/>
    </xf>
    <xf numFmtId="0" fontId="6" fillId="0" borderId="4" xfId="22" applyFont="1" applyFill="1" applyBorder="1" applyAlignment="1">
      <alignment vertical="center" shrinkToFit="1"/>
      <protection/>
    </xf>
    <xf numFmtId="176" fontId="6" fillId="0" borderId="5" xfId="22" applyNumberFormat="1" applyFont="1" applyFill="1" applyBorder="1" applyAlignment="1">
      <alignment horizontal="left" vertical="center" shrinkToFit="1"/>
      <protection/>
    </xf>
    <xf numFmtId="176" fontId="6" fillId="0" borderId="6" xfId="22" applyNumberFormat="1" applyFont="1" applyFill="1" applyBorder="1" applyAlignment="1">
      <alignment horizontal="left" vertical="center" shrinkToFit="1"/>
      <protection/>
    </xf>
    <xf numFmtId="176" fontId="6" fillId="0" borderId="7" xfId="22" applyNumberFormat="1" applyFont="1" applyFill="1" applyBorder="1" applyAlignment="1">
      <alignment horizontal="left" vertical="center" shrinkToFit="1"/>
      <protection/>
    </xf>
    <xf numFmtId="176" fontId="6" fillId="0" borderId="1" xfId="22" applyNumberFormat="1" applyFont="1" applyFill="1" applyBorder="1" applyAlignment="1">
      <alignment vertical="center" shrinkToFit="1"/>
      <protection/>
    </xf>
    <xf numFmtId="176" fontId="6" fillId="0" borderId="3" xfId="22" applyNumberFormat="1" applyFont="1" applyFill="1" applyBorder="1" applyAlignment="1">
      <alignment vertical="center" shrinkToFit="1"/>
      <protection/>
    </xf>
    <xf numFmtId="176" fontId="4" fillId="0" borderId="0" xfId="23" applyNumberFormat="1" applyFont="1" applyAlignment="1">
      <alignment vertical="center"/>
      <protection/>
    </xf>
    <xf numFmtId="176" fontId="5" fillId="0" borderId="0" xfId="23" applyNumberFormat="1" applyFont="1" applyAlignment="1">
      <alignment vertical="center"/>
      <protection/>
    </xf>
    <xf numFmtId="176" fontId="5" fillId="0" borderId="0" xfId="23" applyNumberFormat="1" applyFont="1" applyBorder="1" applyAlignment="1">
      <alignment horizontal="right" vertical="center"/>
      <protection/>
    </xf>
    <xf numFmtId="176" fontId="6" fillId="0" borderId="0" xfId="23" applyNumberFormat="1" applyFont="1" applyBorder="1" applyAlignment="1">
      <alignment horizontal="right" vertical="center"/>
      <protection/>
    </xf>
    <xf numFmtId="176" fontId="4" fillId="0" borderId="0" xfId="24" applyNumberFormat="1" applyFont="1" applyAlignment="1">
      <alignment horizontal="center" vertical="center"/>
      <protection/>
    </xf>
    <xf numFmtId="176" fontId="5" fillId="0" borderId="0" xfId="24" applyNumberFormat="1" applyFont="1" applyFill="1" applyBorder="1" applyAlignment="1">
      <alignment horizontal="left" vertical="center" shrinkToFit="1"/>
      <protection/>
    </xf>
    <xf numFmtId="176" fontId="6" fillId="0" borderId="8" xfId="24" applyNumberFormat="1" applyFont="1" applyFill="1" applyBorder="1" applyAlignment="1">
      <alignment horizontal="left" vertical="center" shrinkToFit="1"/>
      <protection/>
    </xf>
    <xf numFmtId="176" fontId="5" fillId="0" borderId="2" xfId="24" applyNumberFormat="1" applyFont="1" applyBorder="1" applyAlignment="1">
      <alignment vertical="center"/>
      <protection/>
    </xf>
    <xf numFmtId="0" fontId="6" fillId="0" borderId="2" xfId="24" applyFont="1" applyBorder="1" applyAlignment="1">
      <alignment vertical="center" wrapText="1"/>
      <protection/>
    </xf>
    <xf numFmtId="0" fontId="6" fillId="0" borderId="2" xfId="24" applyFont="1" applyBorder="1" applyAlignment="1">
      <alignment vertical="center"/>
      <protection/>
    </xf>
    <xf numFmtId="176" fontId="6" fillId="0" borderId="8" xfId="24" applyNumberFormat="1" applyFont="1" applyFill="1" applyBorder="1" applyAlignment="1">
      <alignment vertical="center" shrinkToFit="1"/>
      <protection/>
    </xf>
    <xf numFmtId="176" fontId="6" fillId="0" borderId="2" xfId="24" applyNumberFormat="1" applyFont="1" applyFill="1" applyBorder="1" applyAlignment="1">
      <alignment vertical="center" wrapText="1" shrinkToFit="1"/>
      <protection/>
    </xf>
    <xf numFmtId="3" fontId="10" fillId="0" borderId="2" xfId="24" applyNumberFormat="1" applyFont="1" applyBorder="1" applyAlignment="1">
      <alignment horizontal="left" vertical="center" wrapText="1"/>
      <protection/>
    </xf>
    <xf numFmtId="3" fontId="10" fillId="0" borderId="2" xfId="24" applyNumberFormat="1" applyFont="1" applyBorder="1" applyAlignment="1">
      <alignment horizontal="center" vertical="center" wrapText="1"/>
      <protection/>
    </xf>
    <xf numFmtId="176" fontId="6" fillId="0" borderId="1" xfId="24" applyNumberFormat="1" applyFont="1" applyFill="1" applyBorder="1" applyAlignment="1">
      <alignment horizontal="left" vertical="center" shrinkToFit="1"/>
      <protection/>
    </xf>
    <xf numFmtId="176" fontId="6" fillId="0" borderId="6" xfId="24" applyNumberFormat="1" applyFont="1" applyFill="1" applyBorder="1" applyAlignment="1">
      <alignment vertical="center" shrinkToFit="1"/>
      <protection/>
    </xf>
    <xf numFmtId="0" fontId="6" fillId="0" borderId="9" xfId="24" applyFont="1" applyBorder="1" applyAlignment="1">
      <alignment vertical="center"/>
      <protection/>
    </xf>
    <xf numFmtId="176" fontId="8" fillId="0" borderId="0" xfId="25" applyNumberFormat="1" applyFont="1" applyAlignment="1">
      <alignment horizontal="center" vertical="center"/>
      <protection/>
    </xf>
    <xf numFmtId="176" fontId="5" fillId="0" borderId="0" xfId="25" applyNumberFormat="1" applyFont="1" applyAlignment="1">
      <alignment vertical="center"/>
      <protection/>
    </xf>
    <xf numFmtId="176" fontId="11" fillId="0" borderId="0" xfId="25" applyNumberFormat="1" applyFont="1" applyFill="1" applyAlignment="1">
      <alignment vertical="center" shrinkToFit="1"/>
      <protection/>
    </xf>
    <xf numFmtId="176" fontId="12" fillId="0" borderId="0" xfId="25" applyNumberFormat="1" applyFont="1" applyFill="1" applyAlignment="1">
      <alignment vertical="center" shrinkToFit="1"/>
      <protection/>
    </xf>
    <xf numFmtId="0" fontId="0" fillId="0" borderId="0" xfId="0" applyFill="1" applyAlignment="1">
      <alignment/>
    </xf>
    <xf numFmtId="176" fontId="6" fillId="0" borderId="6" xfId="22" applyNumberFormat="1" applyFont="1" applyFill="1" applyBorder="1" applyAlignment="1">
      <alignment vertical="center" shrinkToFit="1"/>
      <protection/>
    </xf>
    <xf numFmtId="176" fontId="6" fillId="0" borderId="8" xfId="22" applyNumberFormat="1" applyFont="1" applyFill="1" applyBorder="1" applyAlignment="1">
      <alignment horizontal="left" vertical="center" shrinkToFit="1"/>
      <protection/>
    </xf>
    <xf numFmtId="176" fontId="6" fillId="0" borderId="10" xfId="22" applyNumberFormat="1" applyFont="1" applyFill="1" applyBorder="1" applyAlignment="1">
      <alignment vertical="center" shrinkToFit="1"/>
      <protection/>
    </xf>
    <xf numFmtId="176" fontId="6" fillId="0" borderId="8" xfId="22" applyNumberFormat="1" applyFont="1" applyFill="1" applyBorder="1" applyAlignment="1">
      <alignment vertical="center" shrinkToFit="1"/>
      <protection/>
    </xf>
    <xf numFmtId="176" fontId="6" fillId="0" borderId="11" xfId="22" applyNumberFormat="1" applyFont="1" applyFill="1" applyBorder="1" applyAlignment="1">
      <alignment horizontal="left" vertical="center" shrinkToFit="1"/>
      <protection/>
    </xf>
    <xf numFmtId="176" fontId="7" fillId="0" borderId="0" xfId="0" applyNumberFormat="1" applyFont="1" applyFill="1" applyAlignment="1">
      <alignment/>
    </xf>
    <xf numFmtId="176" fontId="6" fillId="0" borderId="1" xfId="24" applyNumberFormat="1" applyFont="1" applyFill="1" applyBorder="1" applyAlignment="1">
      <alignment vertical="center" shrinkToFit="1"/>
      <protection/>
    </xf>
    <xf numFmtId="176" fontId="6" fillId="0" borderId="6" xfId="24" applyNumberFormat="1" applyFont="1" applyFill="1" applyBorder="1" applyAlignment="1">
      <alignment horizontal="left" vertical="center" shrinkToFit="1"/>
      <protection/>
    </xf>
    <xf numFmtId="0" fontId="0" fillId="0" borderId="0" xfId="0" applyFont="1" applyAlignment="1">
      <alignment horizontal="center" vertical="center"/>
    </xf>
    <xf numFmtId="176" fontId="4" fillId="0" borderId="0" xfId="23" applyNumberFormat="1" applyFont="1" applyAlignment="1">
      <alignment horizontal="center" vertical="center"/>
      <protection/>
    </xf>
    <xf numFmtId="0" fontId="0" fillId="0" borderId="0" xfId="0" applyFont="1" applyAlignment="1">
      <alignment horizontal="center"/>
    </xf>
    <xf numFmtId="176" fontId="6" fillId="0" borderId="12" xfId="24" applyNumberFormat="1" applyFont="1" applyFill="1" applyBorder="1" applyAlignment="1">
      <alignment horizontal="left" vertical="center" shrinkToFit="1"/>
      <protection/>
    </xf>
    <xf numFmtId="176" fontId="6" fillId="0" borderId="13" xfId="22" applyNumberFormat="1" applyFont="1" applyFill="1" applyBorder="1" applyAlignment="1">
      <alignment horizontal="left" vertical="center" shrinkToFit="1"/>
      <protection/>
    </xf>
    <xf numFmtId="176" fontId="6" fillId="0" borderId="14" xfId="24" applyNumberFormat="1" applyFont="1" applyFill="1" applyBorder="1" applyAlignment="1">
      <alignment horizontal="left" vertical="center" shrinkToFit="1"/>
      <protection/>
    </xf>
    <xf numFmtId="177" fontId="6" fillId="0" borderId="8" xfId="17" applyNumberFormat="1" applyFont="1" applyFill="1" applyBorder="1" applyAlignment="1">
      <alignment horizontal="right" vertical="center" shrinkToFit="1"/>
    </xf>
    <xf numFmtId="177" fontId="6" fillId="0" borderId="15" xfId="22" applyNumberFormat="1" applyFont="1" applyFill="1" applyBorder="1" applyAlignment="1">
      <alignment horizontal="right" vertical="center" shrinkToFit="1"/>
      <protection/>
    </xf>
    <xf numFmtId="177" fontId="6" fillId="0" borderId="13" xfId="22" applyNumberFormat="1" applyFont="1" applyFill="1" applyBorder="1" applyAlignment="1">
      <alignment horizontal="right" vertical="center" shrinkToFit="1"/>
      <protection/>
    </xf>
    <xf numFmtId="177" fontId="6" fillId="0" borderId="0" xfId="22" applyNumberFormat="1" applyFont="1" applyFill="1" applyBorder="1" applyAlignment="1">
      <alignment horizontal="right" vertical="center" shrinkToFit="1"/>
      <protection/>
    </xf>
    <xf numFmtId="177" fontId="6" fillId="0" borderId="16" xfId="22" applyNumberFormat="1" applyFont="1" applyFill="1" applyBorder="1" applyAlignment="1">
      <alignment horizontal="right" vertical="center" shrinkToFit="1"/>
      <protection/>
    </xf>
    <xf numFmtId="177" fontId="6" fillId="0" borderId="10" xfId="17" applyNumberFormat="1" applyFont="1" applyFill="1" applyBorder="1" applyAlignment="1">
      <alignment horizontal="right" vertical="center" shrinkToFit="1"/>
    </xf>
    <xf numFmtId="177" fontId="6" fillId="0" borderId="16" xfId="17" applyNumberFormat="1" applyFont="1" applyFill="1" applyBorder="1" applyAlignment="1">
      <alignment horizontal="right" vertical="center" shrinkToFit="1"/>
    </xf>
    <xf numFmtId="177" fontId="6" fillId="0" borderId="13" xfId="17" applyNumberFormat="1" applyFont="1" applyFill="1" applyBorder="1" applyAlignment="1">
      <alignment horizontal="right" vertical="center" shrinkToFit="1"/>
    </xf>
    <xf numFmtId="178" fontId="6" fillId="0" borderId="8" xfId="17" applyNumberFormat="1" applyFont="1" applyFill="1" applyBorder="1" applyAlignment="1">
      <alignment horizontal="right" vertical="center" shrinkToFit="1"/>
    </xf>
    <xf numFmtId="178" fontId="6" fillId="0" borderId="6" xfId="22" applyNumberFormat="1" applyFont="1" applyFill="1" applyBorder="1" applyAlignment="1">
      <alignment horizontal="right" vertical="center" shrinkToFit="1"/>
      <protection/>
    </xf>
    <xf numFmtId="178" fontId="6" fillId="0" borderId="8" xfId="22" applyNumberFormat="1" applyFont="1" applyFill="1" applyBorder="1" applyAlignment="1">
      <alignment horizontal="right" vertical="center" shrinkToFit="1"/>
      <protection/>
    </xf>
    <xf numFmtId="178" fontId="6" fillId="0" borderId="7" xfId="22" applyNumberFormat="1" applyFont="1" applyFill="1" applyBorder="1" applyAlignment="1">
      <alignment horizontal="right" vertical="center" shrinkToFit="1"/>
      <protection/>
    </xf>
    <xf numFmtId="178" fontId="6" fillId="0" borderId="10" xfId="17" applyNumberFormat="1" applyFont="1" applyFill="1" applyBorder="1" applyAlignment="1">
      <alignment horizontal="right" vertical="center" shrinkToFit="1"/>
    </xf>
    <xf numFmtId="178" fontId="6" fillId="0" borderId="10" xfId="22" applyNumberFormat="1" applyFont="1" applyFill="1" applyBorder="1" applyAlignment="1">
      <alignment horizontal="right" vertical="center" shrinkToFit="1"/>
      <protection/>
    </xf>
    <xf numFmtId="176" fontId="6" fillId="0" borderId="17" xfId="22" applyNumberFormat="1" applyFont="1" applyFill="1" applyBorder="1" applyAlignment="1">
      <alignment horizontal="left" vertical="center" shrinkToFit="1"/>
      <protection/>
    </xf>
    <xf numFmtId="177" fontId="6" fillId="0" borderId="15" xfId="17" applyNumberFormat="1" applyFont="1" applyFill="1" applyBorder="1" applyAlignment="1">
      <alignment horizontal="right" vertical="center" shrinkToFit="1"/>
    </xf>
    <xf numFmtId="178" fontId="6" fillId="0" borderId="6" xfId="17" applyNumberFormat="1" applyFont="1" applyFill="1" applyBorder="1" applyAlignment="1">
      <alignment horizontal="right" vertical="center" shrinkToFit="1"/>
    </xf>
    <xf numFmtId="177" fontId="6" fillId="0" borderId="14" xfId="22" applyNumberFormat="1" applyFont="1" applyFill="1" applyBorder="1" applyAlignment="1">
      <alignment horizontal="right" vertical="center" shrinkToFit="1"/>
      <protection/>
    </xf>
    <xf numFmtId="176" fontId="6" fillId="0" borderId="18" xfId="22" applyNumberFormat="1" applyFont="1" applyBorder="1" applyAlignment="1">
      <alignment vertical="center"/>
      <protection/>
    </xf>
    <xf numFmtId="0" fontId="6" fillId="0" borderId="19" xfId="22" applyFont="1" applyFill="1" applyBorder="1" applyAlignment="1">
      <alignment vertical="center" shrinkToFit="1"/>
      <protection/>
    </xf>
    <xf numFmtId="176" fontId="6" fillId="0" borderId="20" xfId="22" applyNumberFormat="1" applyFont="1" applyFill="1" applyBorder="1" applyAlignment="1">
      <alignment vertical="center" shrinkToFit="1"/>
      <protection/>
    </xf>
    <xf numFmtId="177" fontId="6" fillId="0" borderId="21" xfId="22" applyNumberFormat="1" applyFont="1" applyFill="1" applyBorder="1" applyAlignment="1">
      <alignment horizontal="right" vertical="center" shrinkToFit="1"/>
      <protection/>
    </xf>
    <xf numFmtId="178" fontId="6" fillId="0" borderId="20" xfId="22" applyNumberFormat="1" applyFont="1" applyFill="1" applyBorder="1" applyAlignment="1">
      <alignment horizontal="right" vertical="center" shrinkToFit="1"/>
      <protection/>
    </xf>
    <xf numFmtId="176" fontId="6" fillId="0" borderId="9" xfId="22" applyNumberFormat="1" applyFont="1" applyBorder="1" applyAlignment="1">
      <alignment vertical="center"/>
      <protection/>
    </xf>
    <xf numFmtId="176" fontId="6" fillId="0" borderId="20" xfId="22" applyNumberFormat="1" applyFont="1" applyFill="1" applyBorder="1" applyAlignment="1">
      <alignment horizontal="left" vertical="center" shrinkToFit="1"/>
      <protection/>
    </xf>
    <xf numFmtId="176" fontId="6" fillId="0" borderId="22" xfId="22" applyNumberFormat="1" applyFont="1" applyFill="1" applyBorder="1" applyAlignment="1">
      <alignment horizontal="left" vertical="center" shrinkToFit="1"/>
      <protection/>
    </xf>
    <xf numFmtId="176" fontId="6" fillId="0" borderId="10" xfId="22" applyNumberFormat="1" applyFont="1" applyFill="1" applyBorder="1" applyAlignment="1">
      <alignment horizontal="left" vertical="center" shrinkToFit="1"/>
      <protection/>
    </xf>
    <xf numFmtId="176" fontId="6" fillId="0" borderId="14" xfId="22" applyNumberFormat="1" applyFont="1" applyFill="1" applyBorder="1" applyAlignment="1">
      <alignment horizontal="left" vertical="center" shrinkToFit="1"/>
      <protection/>
    </xf>
    <xf numFmtId="177" fontId="6" fillId="0" borderId="21" xfId="17" applyNumberFormat="1" applyFont="1" applyFill="1" applyBorder="1" applyAlignment="1">
      <alignment horizontal="right" vertical="center" shrinkToFit="1"/>
    </xf>
    <xf numFmtId="177" fontId="6" fillId="0" borderId="6" xfId="17" applyNumberFormat="1" applyFont="1" applyFill="1" applyBorder="1" applyAlignment="1">
      <alignment horizontal="right" vertical="center" shrinkToFit="1"/>
    </xf>
    <xf numFmtId="177" fontId="6" fillId="0" borderId="20" xfId="17" applyNumberFormat="1" applyFont="1" applyFill="1" applyBorder="1" applyAlignment="1">
      <alignment horizontal="right" vertical="center" shrinkToFit="1"/>
    </xf>
    <xf numFmtId="176" fontId="6" fillId="0" borderId="19" xfId="22" applyNumberFormat="1" applyFont="1" applyFill="1" applyBorder="1" applyAlignment="1">
      <alignment vertical="center" shrinkToFit="1"/>
      <protection/>
    </xf>
    <xf numFmtId="176" fontId="6" fillId="0" borderId="23" xfId="22" applyNumberFormat="1" applyFont="1" applyFill="1" applyBorder="1" applyAlignment="1">
      <alignment horizontal="left" vertical="center" shrinkToFit="1"/>
      <protection/>
    </xf>
    <xf numFmtId="0" fontId="6" fillId="0" borderId="17" xfId="22" applyFont="1" applyFill="1" applyBorder="1" applyAlignment="1">
      <alignment vertical="center" shrinkToFit="1"/>
      <protection/>
    </xf>
    <xf numFmtId="0" fontId="6" fillId="0" borderId="12" xfId="22" applyFont="1" applyFill="1" applyBorder="1" applyAlignment="1">
      <alignment vertical="center" shrinkToFit="1"/>
      <protection/>
    </xf>
    <xf numFmtId="0" fontId="6" fillId="0" borderId="24" xfId="22" applyFont="1" applyFill="1" applyBorder="1" applyAlignment="1">
      <alignment vertical="center" shrinkToFit="1"/>
      <protection/>
    </xf>
    <xf numFmtId="176" fontId="6" fillId="0" borderId="4" xfId="22" applyNumberFormat="1" applyFont="1" applyFill="1" applyBorder="1" applyAlignment="1">
      <alignment horizontal="left" vertical="center" shrinkToFit="1"/>
      <protection/>
    </xf>
    <xf numFmtId="176" fontId="6" fillId="0" borderId="19" xfId="22" applyNumberFormat="1" applyFont="1" applyFill="1" applyBorder="1" applyAlignment="1">
      <alignment horizontal="left" vertical="center" shrinkToFit="1"/>
      <protection/>
    </xf>
    <xf numFmtId="176" fontId="6" fillId="0" borderId="25" xfId="22" applyNumberFormat="1" applyFont="1" applyFill="1" applyBorder="1" applyAlignment="1">
      <alignment horizontal="left" vertical="center" shrinkToFit="1"/>
      <protection/>
    </xf>
    <xf numFmtId="0" fontId="6" fillId="0" borderId="23" xfId="22" applyFont="1" applyFill="1" applyBorder="1" applyAlignment="1">
      <alignment vertical="center" shrinkToFit="1"/>
      <protection/>
    </xf>
    <xf numFmtId="176" fontId="6" fillId="0" borderId="4" xfId="22" applyNumberFormat="1" applyFont="1" applyFill="1" applyBorder="1" applyAlignment="1">
      <alignment vertical="center" shrinkToFit="1"/>
      <protection/>
    </xf>
    <xf numFmtId="176" fontId="6" fillId="0" borderId="24" xfId="22" applyNumberFormat="1" applyFont="1" applyFill="1" applyBorder="1" applyAlignment="1">
      <alignment horizontal="left" vertical="center" shrinkToFit="1"/>
      <protection/>
    </xf>
    <xf numFmtId="178" fontId="6" fillId="0" borderId="8" xfId="24" applyNumberFormat="1" applyFont="1" applyFill="1" applyBorder="1" applyAlignment="1">
      <alignment horizontal="right" vertical="center" shrinkToFit="1"/>
      <protection/>
    </xf>
    <xf numFmtId="178" fontId="6" fillId="0" borderId="6" xfId="24" applyNumberFormat="1" applyFont="1" applyFill="1" applyBorder="1" applyAlignment="1">
      <alignment horizontal="right" vertical="center" shrinkToFit="1"/>
      <protection/>
    </xf>
    <xf numFmtId="176" fontId="6" fillId="0" borderId="3" xfId="24" applyNumberFormat="1" applyFont="1" applyFill="1" applyBorder="1" applyAlignment="1">
      <alignment horizontal="left" vertical="center" shrinkToFit="1"/>
      <protection/>
    </xf>
    <xf numFmtId="176" fontId="6" fillId="0" borderId="4" xfId="24" applyNumberFormat="1" applyFont="1" applyFill="1" applyBorder="1" applyAlignment="1">
      <alignment horizontal="left" vertical="center" shrinkToFit="1"/>
      <protection/>
    </xf>
    <xf numFmtId="176" fontId="6" fillId="0" borderId="17" xfId="24" applyNumberFormat="1" applyFont="1" applyFill="1" applyBorder="1" applyAlignment="1">
      <alignment horizontal="center" vertical="center" shrinkToFit="1"/>
      <protection/>
    </xf>
    <xf numFmtId="176" fontId="6" fillId="0" borderId="11" xfId="24" applyNumberFormat="1" applyFont="1" applyFill="1" applyBorder="1" applyAlignment="1">
      <alignment horizontal="center" vertical="center" shrinkToFit="1"/>
      <protection/>
    </xf>
    <xf numFmtId="176" fontId="6" fillId="0" borderId="25" xfId="24" applyNumberFormat="1" applyFont="1" applyFill="1" applyBorder="1" applyAlignment="1">
      <alignment horizontal="center" vertical="center" shrinkToFit="1"/>
      <protection/>
    </xf>
    <xf numFmtId="0" fontId="6" fillId="0" borderId="17" xfId="24" applyFont="1" applyFill="1" applyBorder="1" applyAlignment="1">
      <alignment horizontal="left" vertical="center" shrinkToFit="1"/>
      <protection/>
    </xf>
    <xf numFmtId="0" fontId="6" fillId="0" borderId="25" xfId="24" applyFont="1" applyFill="1" applyBorder="1" applyAlignment="1">
      <alignment horizontal="left" vertical="center" shrinkToFit="1"/>
      <protection/>
    </xf>
    <xf numFmtId="176" fontId="6" fillId="0" borderId="17" xfId="24" applyNumberFormat="1" applyFont="1" applyFill="1" applyBorder="1" applyAlignment="1">
      <alignment horizontal="left" vertical="center" shrinkToFit="1"/>
      <protection/>
    </xf>
    <xf numFmtId="0" fontId="6" fillId="0" borderId="23" xfId="24" applyFont="1" applyFill="1" applyBorder="1" applyAlignment="1">
      <alignment horizontal="left" vertical="center" shrinkToFit="1"/>
      <protection/>
    </xf>
    <xf numFmtId="176" fontId="6" fillId="0" borderId="19" xfId="24" applyNumberFormat="1" applyFont="1" applyFill="1" applyBorder="1" applyAlignment="1">
      <alignment horizontal="left" vertical="center" shrinkToFit="1"/>
      <protection/>
    </xf>
    <xf numFmtId="176" fontId="6" fillId="0" borderId="24" xfId="24" applyNumberFormat="1" applyFont="1" applyFill="1" applyBorder="1" applyAlignment="1">
      <alignment horizontal="left" vertical="center" shrinkToFit="1"/>
      <protection/>
    </xf>
    <xf numFmtId="176" fontId="6" fillId="0" borderId="20" xfId="24" applyNumberFormat="1" applyFont="1" applyFill="1" applyBorder="1" applyAlignment="1">
      <alignment vertical="center" shrinkToFit="1"/>
      <protection/>
    </xf>
    <xf numFmtId="178" fontId="6" fillId="0" borderId="20" xfId="24" applyNumberFormat="1" applyFont="1" applyFill="1" applyBorder="1" applyAlignment="1">
      <alignment horizontal="right" vertical="center" shrinkToFit="1"/>
      <protection/>
    </xf>
    <xf numFmtId="0" fontId="6" fillId="0" borderId="9" xfId="24" applyFont="1" applyBorder="1" applyAlignment="1">
      <alignment vertical="center" wrapText="1"/>
      <protection/>
    </xf>
    <xf numFmtId="176" fontId="5" fillId="0" borderId="3" xfId="24" applyNumberFormat="1" applyFont="1" applyFill="1" applyBorder="1" applyAlignment="1">
      <alignment horizontal="left" vertical="center" shrinkToFit="1"/>
      <protection/>
    </xf>
    <xf numFmtId="176" fontId="6" fillId="0" borderId="24" xfId="24" applyNumberFormat="1" applyFont="1" applyFill="1" applyBorder="1" applyAlignment="1">
      <alignment horizontal="center" vertical="center" shrinkToFit="1"/>
      <protection/>
    </xf>
    <xf numFmtId="176" fontId="6" fillId="0" borderId="20" xfId="24" applyNumberFormat="1" applyFont="1" applyFill="1" applyBorder="1" applyAlignment="1">
      <alignment horizontal="left" vertical="center" shrinkToFit="1"/>
      <protection/>
    </xf>
    <xf numFmtId="3" fontId="10" fillId="0" borderId="9" xfId="24" applyNumberFormat="1" applyFont="1" applyBorder="1" applyAlignment="1">
      <alignment horizontal="left" vertical="center" wrapText="1"/>
      <protection/>
    </xf>
    <xf numFmtId="176" fontId="6" fillId="0" borderId="1" xfId="24" applyNumberFormat="1" applyFont="1" applyFill="1" applyBorder="1" applyAlignment="1">
      <alignment horizontal="center" vertical="center" shrinkToFit="1"/>
      <protection/>
    </xf>
    <xf numFmtId="176" fontId="6" fillId="0" borderId="3" xfId="24" applyNumberFormat="1" applyFont="1" applyFill="1" applyBorder="1" applyAlignment="1">
      <alignment horizontal="center" vertical="center" shrinkToFit="1"/>
      <protection/>
    </xf>
    <xf numFmtId="176" fontId="6" fillId="0" borderId="4" xfId="24" applyNumberFormat="1" applyFont="1" applyFill="1" applyBorder="1" applyAlignment="1">
      <alignment horizontal="center" vertical="center" shrinkToFit="1"/>
      <protection/>
    </xf>
    <xf numFmtId="176" fontId="6" fillId="0" borderId="11" xfId="24" applyNumberFormat="1" applyFont="1" applyFill="1" applyBorder="1" applyAlignment="1">
      <alignment horizontal="left" vertical="center" shrinkToFit="1"/>
      <protection/>
    </xf>
    <xf numFmtId="176" fontId="6" fillId="0" borderId="4" xfId="24" applyNumberFormat="1" applyFont="1" applyFill="1" applyBorder="1" applyAlignment="1">
      <alignment vertical="center" shrinkToFit="1"/>
      <protection/>
    </xf>
    <xf numFmtId="176" fontId="6" fillId="0" borderId="19" xfId="24" applyNumberFormat="1" applyFont="1" applyFill="1" applyBorder="1" applyAlignment="1">
      <alignment horizontal="center" vertical="center" shrinkToFit="1"/>
      <protection/>
    </xf>
    <xf numFmtId="176" fontId="6" fillId="0" borderId="25" xfId="24" applyNumberFormat="1" applyFont="1" applyFill="1" applyBorder="1" applyAlignment="1">
      <alignment horizontal="left" vertical="center" shrinkToFit="1"/>
      <protection/>
    </xf>
    <xf numFmtId="176" fontId="6" fillId="0" borderId="0" xfId="24" applyNumberFormat="1" applyFont="1" applyFill="1" applyBorder="1" applyAlignment="1">
      <alignment horizontal="left" vertical="center" shrinkToFit="1"/>
      <protection/>
    </xf>
    <xf numFmtId="0" fontId="0" fillId="0" borderId="0" xfId="0" applyFont="1" applyAlignment="1">
      <alignment/>
    </xf>
    <xf numFmtId="176" fontId="5" fillId="0" borderId="8" xfId="24" applyNumberFormat="1" applyFont="1" applyBorder="1" applyAlignment="1">
      <alignment vertical="center"/>
      <protection/>
    </xf>
    <xf numFmtId="0" fontId="6" fillId="0" borderId="8" xfId="24" applyFont="1" applyBorder="1" applyAlignment="1">
      <alignment vertical="center" wrapText="1"/>
      <protection/>
    </xf>
    <xf numFmtId="0" fontId="6" fillId="0" borderId="8" xfId="24" applyFont="1" applyBorder="1" applyAlignment="1">
      <alignment vertical="center"/>
      <protection/>
    </xf>
    <xf numFmtId="176" fontId="6" fillId="0" borderId="8" xfId="24" applyNumberFormat="1" applyFont="1" applyFill="1" applyBorder="1" applyAlignment="1">
      <alignment vertical="center" wrapText="1" shrinkToFit="1"/>
      <protection/>
    </xf>
    <xf numFmtId="3" fontId="10" fillId="0" borderId="8" xfId="24" applyNumberFormat="1" applyFont="1" applyBorder="1" applyAlignment="1">
      <alignment horizontal="left" vertical="center" wrapText="1"/>
      <protection/>
    </xf>
    <xf numFmtId="176" fontId="6" fillId="0" borderId="0" xfId="22" applyNumberFormat="1" applyFont="1" applyAlignment="1">
      <alignment vertical="center"/>
      <protection/>
    </xf>
    <xf numFmtId="178" fontId="6" fillId="0" borderId="16" xfId="17" applyNumberFormat="1" applyFont="1" applyFill="1" applyBorder="1" applyAlignment="1">
      <alignment horizontal="right" vertical="center" shrinkToFit="1"/>
    </xf>
    <xf numFmtId="178" fontId="6" fillId="0" borderId="26" xfId="17" applyNumberFormat="1" applyFont="1" applyFill="1" applyBorder="1" applyAlignment="1">
      <alignment horizontal="right" vertical="center" shrinkToFit="1"/>
    </xf>
    <xf numFmtId="178" fontId="6" fillId="0" borderId="0" xfId="17" applyNumberFormat="1" applyFont="1" applyFill="1" applyBorder="1" applyAlignment="1">
      <alignment horizontal="right" vertical="center" shrinkToFit="1"/>
    </xf>
    <xf numFmtId="176" fontId="6" fillId="0" borderId="13" xfId="24" applyNumberFormat="1" applyFont="1" applyFill="1" applyBorder="1" applyAlignment="1">
      <alignment horizontal="left" vertical="center" shrinkToFit="1"/>
      <protection/>
    </xf>
    <xf numFmtId="178" fontId="6" fillId="0" borderId="7" xfId="24" applyNumberFormat="1" applyFont="1" applyFill="1" applyBorder="1" applyAlignment="1">
      <alignment horizontal="right" vertical="center" shrinkToFit="1"/>
      <protection/>
    </xf>
    <xf numFmtId="0" fontId="6" fillId="0" borderId="7" xfId="24" applyFont="1" applyBorder="1" applyAlignment="1">
      <alignment vertical="center" wrapText="1"/>
      <protection/>
    </xf>
    <xf numFmtId="0" fontId="6" fillId="0" borderId="6" xfId="24" applyFont="1" applyBorder="1" applyAlignment="1">
      <alignment vertical="center"/>
      <protection/>
    </xf>
    <xf numFmtId="0" fontId="6" fillId="0" borderId="6" xfId="24" applyFont="1" applyBorder="1" applyAlignment="1">
      <alignment vertical="center" wrapText="1"/>
      <protection/>
    </xf>
    <xf numFmtId="3" fontId="10" fillId="0" borderId="6" xfId="24" applyNumberFormat="1" applyFont="1" applyBorder="1" applyAlignment="1">
      <alignment horizontal="left" vertical="center" wrapText="1"/>
      <protection/>
    </xf>
    <xf numFmtId="0" fontId="5" fillId="0" borderId="1" xfId="23" applyFont="1" applyFill="1" applyBorder="1" applyAlignment="1">
      <alignment vertical="center" shrinkToFit="1"/>
      <protection/>
    </xf>
    <xf numFmtId="0" fontId="5" fillId="0" borderId="4" xfId="23" applyFont="1" applyFill="1" applyBorder="1" applyAlignment="1">
      <alignment vertical="center" shrinkToFit="1"/>
      <protection/>
    </xf>
    <xf numFmtId="176" fontId="5" fillId="0" borderId="6" xfId="23" applyNumberFormat="1" applyFont="1" applyFill="1" applyBorder="1" applyAlignment="1">
      <alignment vertical="center" shrinkToFit="1"/>
      <protection/>
    </xf>
    <xf numFmtId="0" fontId="5" fillId="0" borderId="3" xfId="23" applyFont="1" applyFill="1" applyBorder="1" applyAlignment="1">
      <alignment vertical="center" shrinkToFit="1"/>
      <protection/>
    </xf>
    <xf numFmtId="176" fontId="5" fillId="0" borderId="1" xfId="23" applyNumberFormat="1" applyFont="1" applyFill="1" applyBorder="1" applyAlignment="1">
      <alignment horizontal="left" vertical="center" shrinkToFit="1"/>
      <protection/>
    </xf>
    <xf numFmtId="176" fontId="5" fillId="0" borderId="3" xfId="23" applyNumberFormat="1" applyFont="1" applyFill="1" applyBorder="1" applyAlignment="1">
      <alignment horizontal="left" vertical="center" shrinkToFit="1"/>
      <protection/>
    </xf>
    <xf numFmtId="176" fontId="5" fillId="0" borderId="8" xfId="23" applyNumberFormat="1" applyFont="1" applyFill="1" applyBorder="1" applyAlignment="1">
      <alignment vertical="center" shrinkToFit="1"/>
      <protection/>
    </xf>
    <xf numFmtId="176" fontId="5" fillId="0" borderId="1" xfId="22" applyNumberFormat="1" applyFont="1" applyFill="1" applyBorder="1" applyAlignment="1">
      <alignment vertical="center" shrinkToFit="1"/>
      <protection/>
    </xf>
    <xf numFmtId="176" fontId="5" fillId="0" borderId="3" xfId="22" applyNumberFormat="1" applyFont="1" applyFill="1" applyBorder="1" applyAlignment="1">
      <alignment vertical="center" shrinkToFit="1"/>
      <protection/>
    </xf>
    <xf numFmtId="0" fontId="6" fillId="0" borderId="4" xfId="23" applyFont="1" applyFill="1" applyBorder="1" applyAlignment="1">
      <alignment vertical="center" shrinkToFit="1"/>
      <protection/>
    </xf>
    <xf numFmtId="176" fontId="6" fillId="0" borderId="6" xfId="23" applyNumberFormat="1" applyFont="1" applyFill="1" applyBorder="1" applyAlignment="1">
      <alignment vertical="center" shrinkToFit="1"/>
      <protection/>
    </xf>
    <xf numFmtId="176" fontId="6" fillId="0" borderId="27" xfId="23" applyNumberFormat="1" applyFont="1" applyFill="1" applyBorder="1" applyAlignment="1">
      <alignment vertical="center" shrinkToFit="1"/>
      <protection/>
    </xf>
    <xf numFmtId="176" fontId="6" fillId="0" borderId="7" xfId="23" applyNumberFormat="1" applyFont="1" applyFill="1" applyBorder="1" applyAlignment="1">
      <alignment vertical="center" shrinkToFit="1"/>
      <protection/>
    </xf>
    <xf numFmtId="176" fontId="6" fillId="0" borderId="10" xfId="23" applyNumberFormat="1" applyFont="1" applyFill="1" applyBorder="1" applyAlignment="1">
      <alignment vertical="center" shrinkToFit="1"/>
      <protection/>
    </xf>
    <xf numFmtId="0" fontId="6" fillId="0" borderId="19" xfId="23" applyFont="1" applyFill="1" applyBorder="1" applyAlignment="1">
      <alignment vertical="center" shrinkToFit="1"/>
      <protection/>
    </xf>
    <xf numFmtId="176" fontId="6" fillId="0" borderId="4" xfId="23" applyNumberFormat="1" applyFont="1" applyFill="1" applyBorder="1" applyAlignment="1">
      <alignment horizontal="left" vertical="center" shrinkToFit="1"/>
      <protection/>
    </xf>
    <xf numFmtId="176" fontId="6" fillId="0" borderId="17" xfId="23" applyNumberFormat="1" applyFont="1" applyFill="1" applyBorder="1" applyAlignment="1">
      <alignment horizontal="left" vertical="center" shrinkToFit="1"/>
      <protection/>
    </xf>
    <xf numFmtId="176" fontId="6" fillId="0" borderId="25" xfId="23" applyNumberFormat="1" applyFont="1" applyFill="1" applyBorder="1" applyAlignment="1">
      <alignment horizontal="left" vertical="center" shrinkToFit="1"/>
      <protection/>
    </xf>
    <xf numFmtId="176" fontId="6" fillId="0" borderId="19" xfId="23" applyNumberFormat="1" applyFont="1" applyFill="1" applyBorder="1" applyAlignment="1">
      <alignment horizontal="left" vertical="center" shrinkToFit="1"/>
      <protection/>
    </xf>
    <xf numFmtId="176" fontId="6" fillId="0" borderId="8" xfId="23" applyNumberFormat="1" applyFont="1" applyFill="1" applyBorder="1" applyAlignment="1">
      <alignment vertical="center" shrinkToFit="1"/>
      <protection/>
    </xf>
    <xf numFmtId="176" fontId="6" fillId="0" borderId="8" xfId="23" applyNumberFormat="1" applyFont="1" applyFill="1" applyBorder="1" applyAlignment="1">
      <alignment horizontal="left" vertical="center" shrinkToFit="1"/>
      <protection/>
    </xf>
    <xf numFmtId="0" fontId="14" fillId="0" borderId="0" xfId="0" applyFont="1" applyFill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176" fontId="6" fillId="0" borderId="14" xfId="23" applyNumberFormat="1" applyFont="1" applyFill="1" applyBorder="1" applyAlignment="1">
      <alignment vertical="center" shrinkToFit="1"/>
      <protection/>
    </xf>
    <xf numFmtId="176" fontId="6" fillId="0" borderId="28" xfId="23" applyNumberFormat="1" applyFont="1" applyFill="1" applyBorder="1" applyAlignment="1">
      <alignment horizontal="center" vertical="center" shrinkToFit="1"/>
      <protection/>
    </xf>
    <xf numFmtId="0" fontId="7" fillId="0" borderId="0" xfId="0" applyFont="1" applyFill="1" applyAlignment="1">
      <alignment/>
    </xf>
    <xf numFmtId="176" fontId="6" fillId="0" borderId="29" xfId="23" applyNumberFormat="1" applyFont="1" applyFill="1" applyBorder="1" applyAlignment="1">
      <alignment horizontal="center" vertical="center" shrinkToFit="1"/>
      <protection/>
    </xf>
    <xf numFmtId="176" fontId="5" fillId="0" borderId="14" xfId="23" applyNumberFormat="1" applyFont="1" applyFill="1" applyBorder="1" applyAlignment="1">
      <alignment vertical="center" shrinkToFit="1"/>
      <protection/>
    </xf>
    <xf numFmtId="176" fontId="6" fillId="0" borderId="2" xfId="23" applyNumberFormat="1" applyFont="1" applyFill="1" applyBorder="1" applyAlignment="1">
      <alignment horizontal="center" vertical="center" shrinkToFit="1"/>
      <protection/>
    </xf>
    <xf numFmtId="176" fontId="6" fillId="0" borderId="30" xfId="23" applyNumberFormat="1" applyFont="1" applyFill="1" applyBorder="1" applyAlignment="1">
      <alignment horizontal="center" vertical="center" shrinkToFit="1"/>
      <protection/>
    </xf>
    <xf numFmtId="176" fontId="6" fillId="0" borderId="31" xfId="23" applyNumberFormat="1" applyFont="1" applyFill="1" applyBorder="1" applyAlignment="1">
      <alignment horizontal="center" vertical="center" shrinkToFit="1"/>
      <protection/>
    </xf>
    <xf numFmtId="0" fontId="15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76" fontId="6" fillId="0" borderId="5" xfId="23" applyNumberFormat="1" applyFont="1" applyFill="1" applyBorder="1" applyAlignment="1">
      <alignment vertical="center" shrinkToFit="1"/>
      <protection/>
    </xf>
    <xf numFmtId="176" fontId="6" fillId="0" borderId="32" xfId="23" applyNumberFormat="1" applyFont="1" applyFill="1" applyBorder="1" applyAlignment="1">
      <alignment vertical="center" shrinkToFit="1"/>
      <protection/>
    </xf>
    <xf numFmtId="177" fontId="6" fillId="0" borderId="27" xfId="17" applyNumberFormat="1" applyFont="1" applyFill="1" applyBorder="1" applyAlignment="1">
      <alignment horizontal="right" vertical="center" shrinkToFit="1"/>
    </xf>
    <xf numFmtId="176" fontId="4" fillId="0" borderId="0" xfId="23" applyNumberFormat="1" applyFont="1" applyAlignment="1">
      <alignment horizontal="right" vertical="center"/>
      <protection/>
    </xf>
    <xf numFmtId="176" fontId="5" fillId="0" borderId="0" xfId="23" applyNumberFormat="1" applyFont="1" applyAlignment="1">
      <alignment horizontal="right" vertical="center"/>
      <protection/>
    </xf>
    <xf numFmtId="177" fontId="6" fillId="0" borderId="14" xfId="17" applyNumberFormat="1" applyFont="1" applyFill="1" applyBorder="1" applyAlignment="1">
      <alignment horizontal="right" vertical="center" shrinkToFit="1"/>
    </xf>
    <xf numFmtId="177" fontId="6" fillId="0" borderId="0" xfId="17" applyNumberFormat="1" applyFont="1" applyFill="1" applyBorder="1" applyAlignment="1">
      <alignment horizontal="right" vertical="center" shrinkToFit="1"/>
    </xf>
    <xf numFmtId="177" fontId="6" fillId="0" borderId="14" xfId="23" applyNumberFormat="1" applyFont="1" applyFill="1" applyBorder="1" applyAlignment="1">
      <alignment horizontal="right" vertical="center" shrinkToFit="1"/>
      <protection/>
    </xf>
    <xf numFmtId="177" fontId="6" fillId="0" borderId="27" xfId="23" applyNumberFormat="1" applyFont="1" applyFill="1" applyBorder="1" applyAlignment="1">
      <alignment horizontal="right" vertical="center" shrinkToFit="1"/>
      <protection/>
    </xf>
    <xf numFmtId="177" fontId="6" fillId="0" borderId="5" xfId="23" applyNumberFormat="1" applyFont="1" applyFill="1" applyBorder="1" applyAlignment="1">
      <alignment horizontal="right" vertical="center" shrinkToFit="1"/>
      <protection/>
    </xf>
    <xf numFmtId="177" fontId="6" fillId="0" borderId="32" xfId="17" applyNumberFormat="1" applyFont="1" applyFill="1" applyBorder="1" applyAlignment="1">
      <alignment horizontal="right" vertical="center" shrinkToFit="1"/>
    </xf>
    <xf numFmtId="177" fontId="6" fillId="0" borderId="8" xfId="23" applyNumberFormat="1" applyFont="1" applyFill="1" applyBorder="1" applyAlignment="1">
      <alignment horizontal="right" vertical="center" shrinkToFit="1"/>
      <protection/>
    </xf>
    <xf numFmtId="177" fontId="6" fillId="0" borderId="20" xfId="23" applyNumberFormat="1" applyFont="1" applyFill="1" applyBorder="1" applyAlignment="1">
      <alignment horizontal="right" vertical="center" shrinkToFit="1"/>
      <protection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176" fontId="6" fillId="0" borderId="0" xfId="23" applyNumberFormat="1" applyFont="1" applyFill="1" applyBorder="1" applyAlignment="1">
      <alignment horizontal="left" vertical="center" shrinkToFit="1"/>
      <protection/>
    </xf>
    <xf numFmtId="176" fontId="6" fillId="0" borderId="33" xfId="23" applyNumberFormat="1" applyFont="1" applyFill="1" applyBorder="1" applyAlignment="1">
      <alignment vertical="center" shrinkToFit="1"/>
      <protection/>
    </xf>
    <xf numFmtId="176" fontId="6" fillId="0" borderId="6" xfId="24" applyNumberFormat="1" applyFont="1" applyFill="1" applyBorder="1" applyAlignment="1">
      <alignment vertical="center" wrapText="1" shrinkToFit="1"/>
      <protection/>
    </xf>
    <xf numFmtId="0" fontId="6" fillId="0" borderId="0" xfId="23" applyFont="1" applyFill="1" applyBorder="1" applyAlignment="1">
      <alignment vertical="center" shrinkToFit="1"/>
      <protection/>
    </xf>
    <xf numFmtId="0" fontId="6" fillId="0" borderId="17" xfId="23" applyFont="1" applyFill="1" applyBorder="1" applyAlignment="1">
      <alignment vertical="center" shrinkToFit="1"/>
      <protection/>
    </xf>
    <xf numFmtId="0" fontId="6" fillId="0" borderId="26" xfId="23" applyFont="1" applyFill="1" applyBorder="1" applyAlignment="1">
      <alignment vertical="center" shrinkToFit="1"/>
      <protection/>
    </xf>
    <xf numFmtId="176" fontId="6" fillId="0" borderId="0" xfId="24" applyNumberFormat="1" applyFont="1" applyFill="1" applyBorder="1" applyAlignment="1">
      <alignment horizontal="center" vertical="center" shrinkToFit="1"/>
      <protection/>
    </xf>
    <xf numFmtId="176" fontId="6" fillId="0" borderId="16" xfId="24" applyNumberFormat="1" applyFont="1" applyFill="1" applyBorder="1" applyAlignment="1">
      <alignment horizontal="center" vertical="center" shrinkToFit="1"/>
      <protection/>
    </xf>
    <xf numFmtId="176" fontId="6" fillId="0" borderId="16" xfId="24" applyNumberFormat="1" applyFont="1" applyFill="1" applyBorder="1" applyAlignment="1">
      <alignment horizontal="left" vertical="center" shrinkToFit="1"/>
      <protection/>
    </xf>
    <xf numFmtId="176" fontId="6" fillId="0" borderId="0" xfId="24" applyNumberFormat="1" applyFont="1" applyFill="1" applyBorder="1" applyAlignment="1">
      <alignment vertical="center" shrinkToFit="1"/>
      <protection/>
    </xf>
    <xf numFmtId="0" fontId="5" fillId="0" borderId="8" xfId="24" applyFont="1" applyBorder="1" applyAlignment="1">
      <alignment vertical="center" wrapText="1"/>
      <protection/>
    </xf>
    <xf numFmtId="176" fontId="6" fillId="0" borderId="26" xfId="24" applyNumberFormat="1" applyFont="1" applyFill="1" applyBorder="1" applyAlignment="1">
      <alignment horizontal="left" vertical="center" shrinkToFit="1"/>
      <protection/>
    </xf>
    <xf numFmtId="0" fontId="6" fillId="0" borderId="0" xfId="24" applyFont="1" applyFill="1" applyBorder="1" applyAlignment="1">
      <alignment horizontal="left" vertical="center" shrinkToFit="1"/>
      <protection/>
    </xf>
    <xf numFmtId="0" fontId="6" fillId="0" borderId="26" xfId="24" applyFont="1" applyFill="1" applyBorder="1" applyAlignment="1">
      <alignment horizontal="left" vertical="center" shrinkToFit="1"/>
      <protection/>
    </xf>
    <xf numFmtId="178" fontId="16" fillId="0" borderId="34" xfId="24" applyNumberFormat="1" applyFont="1" applyFill="1" applyBorder="1" applyAlignment="1">
      <alignment horizontal="right" vertical="center" shrinkToFit="1"/>
      <protection/>
    </xf>
    <xf numFmtId="176" fontId="16" fillId="0" borderId="34" xfId="24" applyNumberFormat="1" applyFont="1" applyBorder="1" applyAlignment="1">
      <alignment vertical="center"/>
      <protection/>
    </xf>
    <xf numFmtId="0" fontId="18" fillId="0" borderId="0" xfId="0" applyFont="1" applyAlignment="1">
      <alignment/>
    </xf>
    <xf numFmtId="0" fontId="16" fillId="0" borderId="34" xfId="24" applyFont="1" applyBorder="1" applyAlignment="1">
      <alignment vertical="center"/>
      <protection/>
    </xf>
    <xf numFmtId="178" fontId="16" fillId="0" borderId="35" xfId="24" applyNumberFormat="1" applyFont="1" applyFill="1" applyBorder="1" applyAlignment="1">
      <alignment horizontal="right" vertical="center" shrinkToFit="1"/>
      <protection/>
    </xf>
    <xf numFmtId="178" fontId="16" fillId="2" borderId="36" xfId="24" applyNumberFormat="1" applyFont="1" applyFill="1" applyBorder="1" applyAlignment="1">
      <alignment horizontal="right" vertical="center" shrinkToFit="1"/>
      <protection/>
    </xf>
    <xf numFmtId="3" fontId="16" fillId="2" borderId="36" xfId="24" applyNumberFormat="1" applyFont="1" applyFill="1" applyBorder="1" applyAlignment="1">
      <alignment vertical="center"/>
      <protection/>
    </xf>
    <xf numFmtId="0" fontId="16" fillId="0" borderId="34" xfId="24" applyFont="1" applyBorder="1" applyAlignment="1">
      <alignment vertical="center" wrapText="1"/>
      <protection/>
    </xf>
    <xf numFmtId="0" fontId="16" fillId="2" borderId="36" xfId="24" applyFont="1" applyFill="1" applyBorder="1" applyAlignment="1">
      <alignment vertical="center"/>
      <protection/>
    </xf>
    <xf numFmtId="178" fontId="16" fillId="3" borderId="36" xfId="24" applyNumberFormat="1" applyFont="1" applyFill="1" applyBorder="1" applyAlignment="1">
      <alignment horizontal="right" vertical="center" shrinkToFit="1"/>
      <protection/>
    </xf>
    <xf numFmtId="0" fontId="16" fillId="3" borderId="36" xfId="24" applyFont="1" applyFill="1" applyBorder="1" applyAlignment="1">
      <alignment vertical="center"/>
      <protection/>
    </xf>
    <xf numFmtId="0" fontId="19" fillId="0" borderId="0" xfId="0" applyFont="1" applyAlignment="1">
      <alignment/>
    </xf>
    <xf numFmtId="176" fontId="5" fillId="0" borderId="1" xfId="24" applyNumberFormat="1" applyFont="1" applyFill="1" applyBorder="1" applyAlignment="1">
      <alignment horizontal="left" vertical="center" shrinkToFit="1"/>
      <protection/>
    </xf>
    <xf numFmtId="178" fontId="5" fillId="0" borderId="8" xfId="24" applyNumberFormat="1" applyFont="1" applyFill="1" applyBorder="1" applyAlignment="1">
      <alignment horizontal="right" vertical="center" shrinkToFit="1"/>
      <protection/>
    </xf>
    <xf numFmtId="176" fontId="9" fillId="0" borderId="28" xfId="25" applyNumberFormat="1" applyFont="1" applyFill="1" applyBorder="1" applyAlignment="1">
      <alignment horizontal="center" vertical="center"/>
      <protection/>
    </xf>
    <xf numFmtId="177" fontId="15" fillId="0" borderId="28" xfId="17" applyNumberFormat="1" applyFont="1" applyFill="1" applyBorder="1" applyAlignment="1">
      <alignment horizontal="center" vertical="center" shrinkToFit="1"/>
    </xf>
    <xf numFmtId="0" fontId="5" fillId="0" borderId="8" xfId="24" applyFont="1" applyBorder="1" applyAlignment="1">
      <alignment vertical="center"/>
      <protection/>
    </xf>
    <xf numFmtId="177" fontId="9" fillId="0" borderId="28" xfId="25" applyNumberFormat="1" applyFont="1" applyFill="1" applyBorder="1" applyAlignment="1">
      <alignment horizontal="center" vertical="center" shrinkToFit="1"/>
      <protection/>
    </xf>
    <xf numFmtId="177" fontId="9" fillId="0" borderId="28" xfId="25" applyNumberFormat="1" applyFont="1" applyFill="1" applyBorder="1" applyAlignment="1">
      <alignment horizontal="center" vertical="center"/>
      <protection/>
    </xf>
    <xf numFmtId="177" fontId="15" fillId="0" borderId="28" xfId="17" applyNumberFormat="1" applyFont="1" applyFill="1" applyBorder="1" applyAlignment="1">
      <alignment horizontal="center" vertical="center"/>
    </xf>
    <xf numFmtId="176" fontId="5" fillId="0" borderId="28" xfId="25" applyNumberFormat="1" applyFont="1" applyFill="1" applyBorder="1" applyAlignment="1">
      <alignment horizontal="center" vertical="center" shrinkToFit="1"/>
      <protection/>
    </xf>
    <xf numFmtId="176" fontId="5" fillId="0" borderId="1" xfId="24" applyNumberFormat="1" applyFont="1" applyFill="1" applyBorder="1" applyAlignment="1">
      <alignment vertical="center" shrinkToFit="1"/>
      <protection/>
    </xf>
    <xf numFmtId="176" fontId="5" fillId="0" borderId="3" xfId="24" applyNumberFormat="1" applyFont="1" applyFill="1" applyBorder="1" applyAlignment="1">
      <alignment horizontal="center" vertical="center" shrinkToFit="1"/>
      <protection/>
    </xf>
    <xf numFmtId="176" fontId="5" fillId="0" borderId="1" xfId="24" applyNumberFormat="1" applyFont="1" applyFill="1" applyBorder="1" applyAlignment="1">
      <alignment horizontal="center" vertical="center" shrinkToFit="1"/>
      <protection/>
    </xf>
    <xf numFmtId="177" fontId="7" fillId="0" borderId="28" xfId="17" applyNumberFormat="1" applyFont="1" applyFill="1" applyBorder="1" applyAlignment="1">
      <alignment horizontal="center" vertical="center"/>
    </xf>
    <xf numFmtId="177" fontId="7" fillId="0" borderId="28" xfId="17" applyNumberFormat="1" applyFont="1" applyFill="1" applyBorder="1" applyAlignment="1">
      <alignment horizontal="center" vertical="center" shrinkToFit="1"/>
    </xf>
    <xf numFmtId="177" fontId="13" fillId="0" borderId="29" xfId="25" applyNumberFormat="1" applyFont="1" applyFill="1" applyBorder="1" applyAlignment="1">
      <alignment horizontal="center" vertical="center" shrinkToFit="1"/>
      <protection/>
    </xf>
    <xf numFmtId="176" fontId="13" fillId="0" borderId="29" xfId="25" applyNumberFormat="1" applyFont="1" applyFill="1" applyBorder="1" applyAlignment="1">
      <alignment horizontal="center" vertical="center" shrinkToFit="1"/>
      <protection/>
    </xf>
    <xf numFmtId="177" fontId="13" fillId="0" borderId="28" xfId="25" applyNumberFormat="1" applyFont="1" applyFill="1" applyBorder="1" applyAlignment="1">
      <alignment horizontal="center" vertical="center" shrinkToFit="1"/>
      <protection/>
    </xf>
    <xf numFmtId="177" fontId="13" fillId="0" borderId="28" xfId="25" applyNumberFormat="1" applyFont="1" applyFill="1" applyBorder="1" applyAlignment="1">
      <alignment horizontal="center" vertical="center"/>
      <protection/>
    </xf>
    <xf numFmtId="177" fontId="7" fillId="0" borderId="29" xfId="17" applyNumberFormat="1" applyFont="1" applyFill="1" applyBorder="1" applyAlignment="1">
      <alignment horizontal="center" vertical="center"/>
    </xf>
    <xf numFmtId="177" fontId="7" fillId="0" borderId="2" xfId="17" applyNumberFormat="1" applyFont="1" applyFill="1" applyBorder="1" applyAlignment="1">
      <alignment horizontal="center" vertical="center"/>
    </xf>
    <xf numFmtId="177" fontId="7" fillId="0" borderId="29" xfId="17" applyNumberFormat="1" applyFont="1" applyFill="1" applyBorder="1" applyAlignment="1">
      <alignment horizontal="center" vertical="center" shrinkToFit="1"/>
    </xf>
    <xf numFmtId="177" fontId="7" fillId="0" borderId="31" xfId="17" applyNumberFormat="1" applyFont="1" applyFill="1" applyBorder="1" applyAlignment="1">
      <alignment horizontal="center" vertical="center" shrinkToFit="1"/>
    </xf>
    <xf numFmtId="178" fontId="6" fillId="0" borderId="35" xfId="24" applyNumberFormat="1" applyFont="1" applyFill="1" applyBorder="1" applyAlignment="1">
      <alignment horizontal="right" vertical="center" shrinkToFit="1"/>
      <protection/>
    </xf>
    <xf numFmtId="176" fontId="6" fillId="0" borderId="28" xfId="25" applyNumberFormat="1" applyFont="1" applyFill="1" applyBorder="1" applyAlignment="1">
      <alignment horizontal="center" vertical="center" shrinkToFit="1"/>
      <protection/>
    </xf>
    <xf numFmtId="176" fontId="6" fillId="0" borderId="15" xfId="24" applyNumberFormat="1" applyFont="1" applyFill="1" applyBorder="1" applyAlignment="1">
      <alignment horizontal="left" vertical="center" shrinkToFit="1"/>
      <protection/>
    </xf>
    <xf numFmtId="176" fontId="6" fillId="0" borderId="14" xfId="24" applyNumberFormat="1" applyFont="1" applyFill="1" applyBorder="1" applyAlignment="1">
      <alignment vertical="center" shrinkToFit="1"/>
      <protection/>
    </xf>
    <xf numFmtId="176" fontId="6" fillId="0" borderId="13" xfId="24" applyNumberFormat="1" applyFont="1" applyFill="1" applyBorder="1" applyAlignment="1">
      <alignment vertical="center" shrinkToFit="1"/>
      <protection/>
    </xf>
    <xf numFmtId="176" fontId="6" fillId="0" borderId="26" xfId="24" applyNumberFormat="1" applyFont="1" applyFill="1" applyBorder="1" applyAlignment="1">
      <alignment vertical="center" shrinkToFit="1"/>
      <protection/>
    </xf>
    <xf numFmtId="177" fontId="6" fillId="0" borderId="8" xfId="17" applyNumberFormat="1" applyFont="1" applyFill="1" applyBorder="1" applyAlignment="1">
      <alignment horizontal="left" vertical="center" shrinkToFit="1"/>
    </xf>
    <xf numFmtId="176" fontId="6" fillId="0" borderId="17" xfId="23" applyNumberFormat="1" applyFont="1" applyFill="1" applyBorder="1" applyAlignment="1">
      <alignment vertical="center" shrinkToFit="1"/>
      <protection/>
    </xf>
    <xf numFmtId="0" fontId="6" fillId="0" borderId="16" xfId="23" applyFont="1" applyFill="1" applyBorder="1" applyAlignment="1">
      <alignment vertical="center" shrinkToFit="1"/>
      <protection/>
    </xf>
    <xf numFmtId="176" fontId="6" fillId="0" borderId="0" xfId="23" applyNumberFormat="1" applyFont="1" applyFill="1" applyBorder="1" applyAlignment="1">
      <alignment vertical="center" shrinkToFit="1"/>
      <protection/>
    </xf>
    <xf numFmtId="176" fontId="6" fillId="0" borderId="11" xfId="23" applyNumberFormat="1" applyFont="1" applyFill="1" applyBorder="1" applyAlignment="1">
      <alignment vertical="center" shrinkToFit="1"/>
      <protection/>
    </xf>
    <xf numFmtId="176" fontId="6" fillId="0" borderId="13" xfId="23" applyNumberFormat="1" applyFont="1" applyFill="1" applyBorder="1" applyAlignment="1">
      <alignment vertical="center" shrinkToFit="1"/>
      <protection/>
    </xf>
    <xf numFmtId="176" fontId="6" fillId="0" borderId="12" xfId="23" applyNumberFormat="1" applyFont="1" applyFill="1" applyBorder="1" applyAlignment="1">
      <alignment vertical="center" shrinkToFit="1"/>
      <protection/>
    </xf>
    <xf numFmtId="176" fontId="6" fillId="0" borderId="21" xfId="23" applyNumberFormat="1" applyFont="1" applyFill="1" applyBorder="1" applyAlignment="1">
      <alignment vertical="center" shrinkToFit="1"/>
      <protection/>
    </xf>
    <xf numFmtId="176" fontId="6" fillId="0" borderId="26" xfId="23" applyNumberFormat="1" applyFont="1" applyFill="1" applyBorder="1" applyAlignment="1">
      <alignment horizontal="left" vertical="center" shrinkToFit="1"/>
      <protection/>
    </xf>
    <xf numFmtId="0" fontId="6" fillId="0" borderId="25" xfId="23" applyFont="1" applyFill="1" applyBorder="1" applyAlignment="1">
      <alignment vertical="center" shrinkToFit="1"/>
      <protection/>
    </xf>
    <xf numFmtId="177" fontId="6" fillId="0" borderId="6" xfId="23" applyNumberFormat="1" applyFont="1" applyFill="1" applyBorder="1" applyAlignment="1">
      <alignment horizontal="right" vertical="center" shrinkToFit="1"/>
      <protection/>
    </xf>
    <xf numFmtId="177" fontId="6" fillId="0" borderId="22" xfId="17" applyNumberFormat="1" applyFont="1" applyFill="1" applyBorder="1" applyAlignment="1">
      <alignment horizontal="right" vertical="center" shrinkToFit="1"/>
    </xf>
    <xf numFmtId="176" fontId="6" fillId="0" borderId="0" xfId="22" applyNumberFormat="1" applyFont="1" applyFill="1" applyBorder="1" applyAlignment="1">
      <alignment horizontal="left" vertical="center" shrinkToFit="1"/>
      <protection/>
    </xf>
    <xf numFmtId="177" fontId="6" fillId="0" borderId="7" xfId="17" applyNumberFormat="1" applyFont="1" applyFill="1" applyBorder="1" applyAlignment="1">
      <alignment horizontal="right" vertical="center" shrinkToFit="1"/>
    </xf>
    <xf numFmtId="176" fontId="6" fillId="0" borderId="26" xfId="22" applyNumberFormat="1" applyFont="1" applyFill="1" applyBorder="1" applyAlignment="1">
      <alignment horizontal="left" vertical="center" shrinkToFit="1"/>
      <protection/>
    </xf>
    <xf numFmtId="178" fontId="6" fillId="0" borderId="28" xfId="17" applyNumberFormat="1" applyFont="1" applyFill="1" applyBorder="1" applyAlignment="1">
      <alignment horizontal="right" vertical="center" shrinkToFit="1"/>
    </xf>
    <xf numFmtId="178" fontId="6" fillId="0" borderId="22" xfId="24" applyNumberFormat="1" applyFont="1" applyFill="1" applyBorder="1" applyAlignment="1">
      <alignment horizontal="right" vertical="center" shrinkToFit="1"/>
      <protection/>
    </xf>
    <xf numFmtId="3" fontId="10" fillId="0" borderId="22" xfId="24" applyNumberFormat="1" applyFont="1" applyBorder="1" applyAlignment="1">
      <alignment horizontal="left" vertical="center" wrapText="1"/>
      <protection/>
    </xf>
    <xf numFmtId="177" fontId="7" fillId="0" borderId="9" xfId="17" applyNumberFormat="1" applyFont="1" applyFill="1" applyBorder="1" applyAlignment="1">
      <alignment horizontal="center" vertical="center" shrinkToFit="1"/>
    </xf>
    <xf numFmtId="177" fontId="13" fillId="0" borderId="2" xfId="25" applyNumberFormat="1" applyFont="1" applyFill="1" applyBorder="1" applyAlignment="1">
      <alignment horizontal="center" vertical="center" shrinkToFit="1"/>
      <protection/>
    </xf>
    <xf numFmtId="176" fontId="6" fillId="0" borderId="26" xfId="24" applyNumberFormat="1" applyFont="1" applyFill="1" applyBorder="1" applyAlignment="1">
      <alignment horizontal="center" vertical="center" shrinkToFit="1"/>
      <protection/>
    </xf>
    <xf numFmtId="177" fontId="7" fillId="0" borderId="2" xfId="17" applyNumberFormat="1" applyFont="1" applyFill="1" applyBorder="1" applyAlignment="1">
      <alignment horizontal="center" vertical="center" shrinkToFit="1"/>
    </xf>
    <xf numFmtId="0" fontId="6" fillId="0" borderId="22" xfId="24" applyFont="1" applyBorder="1" applyAlignment="1">
      <alignment vertical="center"/>
      <protection/>
    </xf>
    <xf numFmtId="176" fontId="5" fillId="0" borderId="37" xfId="22" applyNumberFormat="1" applyFont="1" applyFill="1" applyBorder="1" applyAlignment="1">
      <alignment horizontal="left" vertical="center" shrinkToFit="1"/>
      <protection/>
    </xf>
    <xf numFmtId="176" fontId="5" fillId="0" borderId="38" xfId="22" applyNumberFormat="1" applyFont="1" applyFill="1" applyBorder="1" applyAlignment="1">
      <alignment horizontal="left" vertical="center" shrinkToFit="1"/>
      <protection/>
    </xf>
    <xf numFmtId="178" fontId="6" fillId="0" borderId="35" xfId="22" applyNumberFormat="1" applyFont="1" applyFill="1" applyBorder="1" applyAlignment="1">
      <alignment horizontal="left" vertical="center" shrinkToFit="1"/>
      <protection/>
    </xf>
    <xf numFmtId="176" fontId="5" fillId="0" borderId="19" xfId="22" applyNumberFormat="1" applyFont="1" applyFill="1" applyBorder="1" applyAlignment="1">
      <alignment horizontal="left" vertical="center" shrinkToFit="1"/>
      <protection/>
    </xf>
    <xf numFmtId="176" fontId="5" fillId="0" borderId="26" xfId="22" applyNumberFormat="1" applyFont="1" applyFill="1" applyBorder="1" applyAlignment="1">
      <alignment horizontal="left" vertical="center" shrinkToFit="1"/>
      <protection/>
    </xf>
    <xf numFmtId="178" fontId="6" fillId="0" borderId="8" xfId="22" applyNumberFormat="1" applyFont="1" applyFill="1" applyBorder="1" applyAlignment="1">
      <alignment horizontal="left" vertical="center" shrinkToFit="1"/>
      <protection/>
    </xf>
    <xf numFmtId="0" fontId="6" fillId="0" borderId="35" xfId="24" applyFont="1" applyFill="1" applyBorder="1" applyAlignment="1">
      <alignment vertical="center"/>
      <protection/>
    </xf>
    <xf numFmtId="177" fontId="7" fillId="0" borderId="39" xfId="17" applyNumberFormat="1" applyFont="1" applyFill="1" applyBorder="1" applyAlignment="1">
      <alignment horizontal="center" vertical="center" shrinkToFit="1"/>
    </xf>
    <xf numFmtId="0" fontId="6" fillId="0" borderId="8" xfId="24" applyFont="1" applyFill="1" applyBorder="1" applyAlignment="1">
      <alignment vertical="center"/>
      <protection/>
    </xf>
    <xf numFmtId="176" fontId="6" fillId="0" borderId="37" xfId="24" applyNumberFormat="1" applyFont="1" applyFill="1" applyBorder="1" applyAlignment="1">
      <alignment horizontal="left" vertical="center" shrinkToFit="1"/>
      <protection/>
    </xf>
    <xf numFmtId="176" fontId="6" fillId="0" borderId="38" xfId="24" applyNumberFormat="1" applyFont="1" applyFill="1" applyBorder="1" applyAlignment="1">
      <alignment horizontal="left" vertical="center" shrinkToFit="1"/>
      <protection/>
    </xf>
    <xf numFmtId="176" fontId="5" fillId="0" borderId="4" xfId="22" applyNumberFormat="1" applyFont="1" applyFill="1" applyBorder="1" applyAlignment="1">
      <alignment horizontal="left" vertical="center" shrinkToFit="1"/>
      <protection/>
    </xf>
    <xf numFmtId="176" fontId="5" fillId="0" borderId="0" xfId="22" applyNumberFormat="1" applyFont="1" applyFill="1" applyBorder="1" applyAlignment="1">
      <alignment horizontal="left" vertical="center" shrinkToFit="1"/>
      <protection/>
    </xf>
    <xf numFmtId="177" fontId="16" fillId="0" borderId="34" xfId="17" applyNumberFormat="1" applyFont="1" applyFill="1" applyBorder="1" applyAlignment="1">
      <alignment horizontal="right" vertical="center" shrinkToFit="1"/>
    </xf>
    <xf numFmtId="178" fontId="16" fillId="0" borderId="34" xfId="17" applyNumberFormat="1" applyFont="1" applyFill="1" applyBorder="1" applyAlignment="1">
      <alignment horizontal="right" vertical="center" shrinkToFit="1"/>
    </xf>
    <xf numFmtId="178" fontId="16" fillId="0" borderId="40" xfId="17" applyNumberFormat="1" applyFont="1" applyFill="1" applyBorder="1" applyAlignment="1">
      <alignment horizontal="right" vertical="center" shrinkToFit="1"/>
    </xf>
    <xf numFmtId="176" fontId="16" fillId="0" borderId="39" xfId="22" applyNumberFormat="1" applyFont="1" applyBorder="1" applyAlignment="1">
      <alignment vertical="center"/>
      <protection/>
    </xf>
    <xf numFmtId="0" fontId="21" fillId="0" borderId="0" xfId="0" applyFont="1" applyAlignment="1">
      <alignment/>
    </xf>
    <xf numFmtId="176" fontId="22" fillId="3" borderId="41" xfId="22" applyNumberFormat="1" applyFont="1" applyFill="1" applyBorder="1" applyAlignment="1">
      <alignment horizontal="center" vertical="center"/>
      <protection/>
    </xf>
    <xf numFmtId="176" fontId="22" fillId="3" borderId="20" xfId="22" applyNumberFormat="1" applyFont="1" applyFill="1" applyBorder="1" applyAlignment="1">
      <alignment horizontal="center" vertical="center"/>
      <protection/>
    </xf>
    <xf numFmtId="177" fontId="16" fillId="2" borderId="36" xfId="17" applyNumberFormat="1" applyFont="1" applyFill="1" applyBorder="1" applyAlignment="1">
      <alignment horizontal="right" vertical="center" shrinkToFit="1"/>
    </xf>
    <xf numFmtId="178" fontId="16" fillId="2" borderId="36" xfId="17" applyNumberFormat="1" applyFont="1" applyFill="1" applyBorder="1" applyAlignment="1">
      <alignment horizontal="right" vertical="center" shrinkToFit="1"/>
    </xf>
    <xf numFmtId="178" fontId="16" fillId="2" borderId="42" xfId="17" applyNumberFormat="1" applyFont="1" applyFill="1" applyBorder="1" applyAlignment="1">
      <alignment horizontal="right" vertical="center" shrinkToFit="1"/>
    </xf>
    <xf numFmtId="176" fontId="16" fillId="2" borderId="43" xfId="22" applyNumberFormat="1" applyFont="1" applyFill="1" applyBorder="1" applyAlignment="1">
      <alignment vertical="center"/>
      <protection/>
    </xf>
    <xf numFmtId="177" fontId="16" fillId="0" borderId="40" xfId="17" applyNumberFormat="1" applyFont="1" applyFill="1" applyBorder="1" applyAlignment="1">
      <alignment horizontal="right" vertical="center" shrinkToFit="1"/>
    </xf>
    <xf numFmtId="177" fontId="16" fillId="2" borderId="44" xfId="17" applyNumberFormat="1" applyFont="1" applyFill="1" applyBorder="1" applyAlignment="1">
      <alignment horizontal="right" vertical="center" shrinkToFit="1"/>
    </xf>
    <xf numFmtId="177" fontId="16" fillId="2" borderId="42" xfId="22" applyNumberFormat="1" applyFont="1" applyFill="1" applyBorder="1" applyAlignment="1">
      <alignment horizontal="right" vertical="center" shrinkToFit="1"/>
      <protection/>
    </xf>
    <xf numFmtId="178" fontId="16" fillId="2" borderId="36" xfId="22" applyNumberFormat="1" applyFont="1" applyFill="1" applyBorder="1" applyAlignment="1">
      <alignment horizontal="right" vertical="center" shrinkToFit="1"/>
      <protection/>
    </xf>
    <xf numFmtId="177" fontId="16" fillId="3" borderId="44" xfId="17" applyNumberFormat="1" applyFont="1" applyFill="1" applyBorder="1" applyAlignment="1">
      <alignment horizontal="right" vertical="center" shrinkToFit="1"/>
    </xf>
    <xf numFmtId="178" fontId="16" fillId="3" borderId="36" xfId="17" applyNumberFormat="1" applyFont="1" applyFill="1" applyBorder="1" applyAlignment="1">
      <alignment horizontal="right" vertical="center" shrinkToFit="1"/>
    </xf>
    <xf numFmtId="178" fontId="16" fillId="3" borderId="42" xfId="17" applyNumberFormat="1" applyFont="1" applyFill="1" applyBorder="1" applyAlignment="1">
      <alignment horizontal="right" vertical="center" shrinkToFit="1"/>
    </xf>
    <xf numFmtId="176" fontId="16" fillId="3" borderId="43" xfId="22" applyNumberFormat="1" applyFont="1" applyFill="1" applyBorder="1" applyAlignment="1">
      <alignment vertical="center"/>
      <protection/>
    </xf>
    <xf numFmtId="176" fontId="16" fillId="0" borderId="39" xfId="24" applyNumberFormat="1" applyFont="1" applyBorder="1" applyAlignment="1">
      <alignment vertical="center"/>
      <protection/>
    </xf>
    <xf numFmtId="0" fontId="16" fillId="0" borderId="39" xfId="24" applyFont="1" applyBorder="1" applyAlignment="1">
      <alignment vertical="center"/>
      <protection/>
    </xf>
    <xf numFmtId="178" fontId="16" fillId="0" borderId="7" xfId="24" applyNumberFormat="1" applyFont="1" applyFill="1" applyBorder="1" applyAlignment="1">
      <alignment horizontal="right" vertical="center" shrinkToFit="1"/>
      <protection/>
    </xf>
    <xf numFmtId="178" fontId="16" fillId="0" borderId="10" xfId="24" applyNumberFormat="1" applyFont="1" applyFill="1" applyBorder="1" applyAlignment="1">
      <alignment horizontal="right" vertical="center" shrinkToFit="1"/>
      <protection/>
    </xf>
    <xf numFmtId="0" fontId="16" fillId="0" borderId="2" xfId="24" applyFont="1" applyBorder="1" applyAlignment="1">
      <alignment vertical="center"/>
      <protection/>
    </xf>
    <xf numFmtId="178" fontId="16" fillId="2" borderId="7" xfId="24" applyNumberFormat="1" applyFont="1" applyFill="1" applyBorder="1" applyAlignment="1">
      <alignment horizontal="right" vertical="center" shrinkToFit="1"/>
      <protection/>
    </xf>
    <xf numFmtId="3" fontId="16" fillId="2" borderId="2" xfId="24" applyNumberFormat="1" applyFont="1" applyFill="1" applyBorder="1" applyAlignment="1">
      <alignment vertical="center"/>
      <protection/>
    </xf>
    <xf numFmtId="0" fontId="16" fillId="0" borderId="2" xfId="24" applyFont="1" applyBorder="1" applyAlignment="1">
      <alignment vertical="center" wrapText="1"/>
      <protection/>
    </xf>
    <xf numFmtId="0" fontId="16" fillId="2" borderId="2" xfId="24" applyFont="1" applyFill="1" applyBorder="1" applyAlignment="1">
      <alignment vertical="center"/>
      <protection/>
    </xf>
    <xf numFmtId="0" fontId="16" fillId="2" borderId="43" xfId="24" applyFont="1" applyFill="1" applyBorder="1" applyAlignment="1">
      <alignment vertical="center"/>
      <protection/>
    </xf>
    <xf numFmtId="0" fontId="16" fillId="3" borderId="43" xfId="24" applyFont="1" applyFill="1" applyBorder="1" applyAlignment="1">
      <alignment vertical="center"/>
      <protection/>
    </xf>
    <xf numFmtId="176" fontId="22" fillId="3" borderId="41" xfId="24" applyNumberFormat="1" applyFont="1" applyFill="1" applyBorder="1" applyAlignment="1">
      <alignment horizontal="center" vertical="center" shrinkToFit="1"/>
      <protection/>
    </xf>
    <xf numFmtId="176" fontId="22" fillId="3" borderId="20" xfId="24" applyNumberFormat="1" applyFont="1" applyFill="1" applyBorder="1" applyAlignment="1">
      <alignment horizontal="center" vertical="center" shrinkToFit="1"/>
      <protection/>
    </xf>
    <xf numFmtId="176" fontId="22" fillId="3" borderId="41" xfId="23" applyNumberFormat="1" applyFont="1" applyFill="1" applyBorder="1" applyAlignment="1">
      <alignment horizontal="center" vertical="center"/>
      <protection/>
    </xf>
    <xf numFmtId="176" fontId="22" fillId="3" borderId="20" xfId="23" applyNumberFormat="1" applyFont="1" applyFill="1" applyBorder="1" applyAlignment="1">
      <alignment horizontal="center" vertical="center"/>
      <protection/>
    </xf>
    <xf numFmtId="176" fontId="17" fillId="3" borderId="41" xfId="25" applyNumberFormat="1" applyFont="1" applyFill="1" applyBorder="1" applyAlignment="1">
      <alignment horizontal="center" vertical="center" shrinkToFit="1"/>
      <protection/>
    </xf>
    <xf numFmtId="176" fontId="17" fillId="3" borderId="20" xfId="25" applyNumberFormat="1" applyFont="1" applyFill="1" applyBorder="1" applyAlignment="1">
      <alignment horizontal="center" vertical="center" shrinkToFit="1"/>
      <protection/>
    </xf>
    <xf numFmtId="176" fontId="17" fillId="3" borderId="32" xfId="25" applyNumberFormat="1" applyFont="1" applyFill="1" applyBorder="1" applyAlignment="1">
      <alignment horizontal="center" vertical="center" shrinkToFit="1"/>
      <protection/>
    </xf>
    <xf numFmtId="177" fontId="16" fillId="0" borderId="45" xfId="17" applyNumberFormat="1" applyFont="1" applyFill="1" applyBorder="1" applyAlignment="1">
      <alignment horizontal="right" vertical="center" shrinkToFit="1"/>
    </xf>
    <xf numFmtId="176" fontId="16" fillId="0" borderId="45" xfId="23" applyNumberFormat="1" applyFont="1" applyFill="1" applyBorder="1" applyAlignment="1">
      <alignment vertical="center" shrinkToFit="1"/>
      <protection/>
    </xf>
    <xf numFmtId="176" fontId="16" fillId="0" borderId="46" xfId="23" applyNumberFormat="1" applyFont="1" applyFill="1" applyBorder="1" applyAlignment="1">
      <alignment horizontal="center" vertical="center" shrinkToFit="1"/>
      <protection/>
    </xf>
    <xf numFmtId="0" fontId="21" fillId="0" borderId="0" xfId="0" applyFont="1" applyFill="1" applyAlignment="1">
      <alignment/>
    </xf>
    <xf numFmtId="176" fontId="16" fillId="2" borderId="44" xfId="23" applyNumberFormat="1" applyFont="1" applyFill="1" applyBorder="1" applyAlignment="1">
      <alignment vertical="center" shrinkToFit="1"/>
      <protection/>
    </xf>
    <xf numFmtId="176" fontId="16" fillId="2" borderId="43" xfId="23" applyNumberFormat="1" applyFont="1" applyFill="1" applyBorder="1" applyAlignment="1">
      <alignment horizontal="center" vertical="center" shrinkToFit="1"/>
      <protection/>
    </xf>
    <xf numFmtId="178" fontId="16" fillId="2" borderId="36" xfId="22" applyNumberFormat="1" applyFont="1" applyFill="1" applyBorder="1" applyAlignment="1">
      <alignment horizontal="left" vertical="center" shrinkToFit="1"/>
      <protection/>
    </xf>
    <xf numFmtId="176" fontId="23" fillId="0" borderId="46" xfId="25" applyNumberFormat="1" applyFont="1" applyFill="1" applyBorder="1" applyAlignment="1">
      <alignment horizontal="center" vertical="center"/>
      <protection/>
    </xf>
    <xf numFmtId="177" fontId="23" fillId="0" borderId="46" xfId="25" applyNumberFormat="1" applyFont="1" applyFill="1" applyBorder="1" applyAlignment="1">
      <alignment horizontal="center" vertical="center" shrinkToFit="1"/>
      <protection/>
    </xf>
    <xf numFmtId="177" fontId="21" fillId="0" borderId="46" xfId="17" applyNumberFormat="1" applyFont="1" applyFill="1" applyBorder="1" applyAlignment="1">
      <alignment horizontal="center" vertical="center"/>
    </xf>
    <xf numFmtId="177" fontId="21" fillId="0" borderId="46" xfId="17" applyNumberFormat="1" applyFont="1" applyFill="1" applyBorder="1" applyAlignment="1">
      <alignment horizontal="center" vertical="center" shrinkToFit="1"/>
    </xf>
    <xf numFmtId="177" fontId="21" fillId="2" borderId="43" xfId="17" applyNumberFormat="1" applyFont="1" applyFill="1" applyBorder="1" applyAlignment="1">
      <alignment horizontal="center" vertical="center" shrinkToFit="1"/>
    </xf>
    <xf numFmtId="177" fontId="21" fillId="3" borderId="43" xfId="17" applyNumberFormat="1" applyFont="1" applyFill="1" applyBorder="1" applyAlignment="1">
      <alignment horizontal="center" vertical="center" shrinkToFit="1"/>
    </xf>
    <xf numFmtId="177" fontId="5" fillId="0" borderId="14" xfId="17" applyNumberFormat="1" applyFont="1" applyFill="1" applyBorder="1" applyAlignment="1">
      <alignment horizontal="right" vertical="center" shrinkToFit="1"/>
    </xf>
    <xf numFmtId="176" fontId="5" fillId="0" borderId="28" xfId="23" applyNumberFormat="1" applyFont="1" applyFill="1" applyBorder="1" applyAlignment="1">
      <alignment horizontal="center" vertical="center" shrinkToFit="1"/>
      <protection/>
    </xf>
    <xf numFmtId="177" fontId="5" fillId="0" borderId="14" xfId="23" applyNumberFormat="1" applyFont="1" applyFill="1" applyBorder="1" applyAlignment="1">
      <alignment horizontal="right" vertical="center" shrinkToFit="1"/>
      <protection/>
    </xf>
    <xf numFmtId="176" fontId="5" fillId="0" borderId="29" xfId="23" applyNumberFormat="1" applyFont="1" applyFill="1" applyBorder="1" applyAlignment="1">
      <alignment horizontal="center" vertical="center" shrinkToFit="1"/>
      <protection/>
    </xf>
    <xf numFmtId="177" fontId="5" fillId="0" borderId="8" xfId="17" applyNumberFormat="1" applyFont="1" applyFill="1" applyBorder="1" applyAlignment="1">
      <alignment horizontal="right" vertical="center" shrinkToFit="1"/>
    </xf>
    <xf numFmtId="176" fontId="6" fillId="0" borderId="14" xfId="23" applyNumberFormat="1" applyFont="1" applyFill="1" applyBorder="1" applyAlignment="1">
      <alignment horizontal="left" vertical="center" shrinkToFit="1"/>
      <protection/>
    </xf>
    <xf numFmtId="177" fontId="5" fillId="0" borderId="6" xfId="17" applyNumberFormat="1" applyFont="1" applyFill="1" applyBorder="1" applyAlignment="1">
      <alignment horizontal="right" vertical="center" shrinkToFit="1"/>
    </xf>
    <xf numFmtId="176" fontId="6" fillId="0" borderId="26" xfId="23" applyNumberFormat="1" applyFont="1" applyFill="1" applyBorder="1" applyAlignment="1">
      <alignment vertical="center" shrinkToFit="1"/>
      <protection/>
    </xf>
    <xf numFmtId="177" fontId="16" fillId="2" borderId="36" xfId="22" applyNumberFormat="1" applyFont="1" applyFill="1" applyBorder="1" applyAlignment="1">
      <alignment horizontal="right" vertical="center" shrinkToFit="1"/>
      <protection/>
    </xf>
    <xf numFmtId="177" fontId="6" fillId="0" borderId="35" xfId="22" applyNumberFormat="1" applyFont="1" applyFill="1" applyBorder="1" applyAlignment="1">
      <alignment horizontal="right" vertical="center" shrinkToFit="1"/>
      <protection/>
    </xf>
    <xf numFmtId="177" fontId="6" fillId="0" borderId="8" xfId="22" applyNumberFormat="1" applyFont="1" applyFill="1" applyBorder="1" applyAlignment="1">
      <alignment horizontal="right" vertical="center" shrinkToFit="1"/>
      <protection/>
    </xf>
    <xf numFmtId="177" fontId="16" fillId="3" borderId="36" xfId="17" applyNumberFormat="1" applyFont="1" applyFill="1" applyBorder="1" applyAlignment="1">
      <alignment horizontal="right" vertical="center" shrinkToFit="1"/>
    </xf>
    <xf numFmtId="176" fontId="6" fillId="0" borderId="21" xfId="24" applyNumberFormat="1" applyFont="1" applyFill="1" applyBorder="1" applyAlignment="1">
      <alignment horizontal="left" vertical="center" shrinkToFit="1"/>
      <protection/>
    </xf>
    <xf numFmtId="178" fontId="16" fillId="0" borderId="46" xfId="17" applyNumberFormat="1" applyFont="1" applyFill="1" applyBorder="1" applyAlignment="1">
      <alignment horizontal="right" vertical="center" shrinkToFit="1"/>
    </xf>
    <xf numFmtId="178" fontId="5" fillId="0" borderId="30" xfId="17" applyNumberFormat="1" applyFont="1" applyFill="1" applyBorder="1" applyAlignment="1">
      <alignment horizontal="right" vertical="center" shrinkToFit="1"/>
    </xf>
    <xf numFmtId="178" fontId="6" fillId="0" borderId="30" xfId="17" applyNumberFormat="1" applyFont="1" applyFill="1" applyBorder="1" applyAlignment="1">
      <alignment horizontal="right" vertical="center" shrinkToFit="1"/>
    </xf>
    <xf numFmtId="178" fontId="6" fillId="0" borderId="2" xfId="17" applyNumberFormat="1" applyFont="1" applyFill="1" applyBorder="1" applyAlignment="1">
      <alignment horizontal="right" vertical="center" shrinkToFit="1"/>
    </xf>
    <xf numFmtId="178" fontId="6" fillId="0" borderId="31" xfId="17" applyNumberFormat="1" applyFont="1" applyFill="1" applyBorder="1" applyAlignment="1">
      <alignment horizontal="right" vertical="center" shrinkToFit="1"/>
    </xf>
    <xf numFmtId="178" fontId="6" fillId="0" borderId="9" xfId="17" applyNumberFormat="1" applyFont="1" applyFill="1" applyBorder="1" applyAlignment="1">
      <alignment horizontal="right" vertical="center" shrinkToFit="1"/>
    </xf>
    <xf numFmtId="178" fontId="16" fillId="2" borderId="43" xfId="17" applyNumberFormat="1" applyFont="1" applyFill="1" applyBorder="1" applyAlignment="1">
      <alignment horizontal="right" vertical="center" shrinkToFit="1"/>
    </xf>
    <xf numFmtId="178" fontId="5" fillId="0" borderId="39" xfId="17" applyNumberFormat="1" applyFont="1" applyFill="1" applyBorder="1" applyAlignment="1">
      <alignment horizontal="right" vertical="center" shrinkToFit="1"/>
    </xf>
    <xf numFmtId="178" fontId="5" fillId="0" borderId="28" xfId="17" applyNumberFormat="1" applyFont="1" applyFill="1" applyBorder="1" applyAlignment="1">
      <alignment horizontal="right" vertical="center" shrinkToFit="1"/>
    </xf>
    <xf numFmtId="178" fontId="16" fillId="3" borderId="43" xfId="17" applyNumberFormat="1" applyFont="1" applyFill="1" applyBorder="1" applyAlignment="1">
      <alignment horizontal="right" vertical="center" shrinkToFit="1"/>
    </xf>
    <xf numFmtId="0" fontId="6" fillId="0" borderId="0" xfId="24" applyFont="1" applyAlignment="1">
      <alignment horizontal="right" vertical="center"/>
      <protection/>
    </xf>
    <xf numFmtId="176" fontId="13" fillId="0" borderId="0" xfId="25" applyNumberFormat="1" applyFont="1" applyFill="1" applyAlignment="1">
      <alignment horizontal="right" vertical="center"/>
      <protection/>
    </xf>
    <xf numFmtId="177" fontId="6" fillId="0" borderId="7" xfId="22" applyNumberFormat="1" applyFont="1" applyFill="1" applyBorder="1" applyAlignment="1">
      <alignment horizontal="right" vertical="center" shrinkToFit="1"/>
      <protection/>
    </xf>
    <xf numFmtId="178" fontId="6" fillId="0" borderId="7" xfId="22" applyNumberFormat="1" applyFont="1" applyFill="1" applyBorder="1" applyAlignment="1">
      <alignment horizontal="left" vertical="center" shrinkToFit="1"/>
      <protection/>
    </xf>
    <xf numFmtId="178" fontId="5" fillId="0" borderId="2" xfId="17" applyNumberFormat="1" applyFont="1" applyFill="1" applyBorder="1" applyAlignment="1">
      <alignment horizontal="right" vertical="center" shrinkToFit="1"/>
    </xf>
    <xf numFmtId="177" fontId="6" fillId="0" borderId="20" xfId="22" applyNumberFormat="1" applyFont="1" applyFill="1" applyBorder="1" applyAlignment="1">
      <alignment horizontal="right" vertical="center" shrinkToFit="1"/>
      <protection/>
    </xf>
    <xf numFmtId="178" fontId="6" fillId="0" borderId="20" xfId="22" applyNumberFormat="1" applyFont="1" applyFill="1" applyBorder="1" applyAlignment="1">
      <alignment horizontal="left" vertical="center" shrinkToFit="1"/>
      <protection/>
    </xf>
    <xf numFmtId="178" fontId="5" fillId="0" borderId="31" xfId="17" applyNumberFormat="1" applyFont="1" applyFill="1" applyBorder="1" applyAlignment="1">
      <alignment horizontal="right" vertical="center" shrinkToFit="1"/>
    </xf>
    <xf numFmtId="176" fontId="5" fillId="0" borderId="23" xfId="22" applyNumberFormat="1" applyFont="1" applyFill="1" applyBorder="1" applyAlignment="1">
      <alignment horizontal="left" vertical="center" shrinkToFit="1"/>
      <protection/>
    </xf>
    <xf numFmtId="176" fontId="6" fillId="0" borderId="15" xfId="24" applyNumberFormat="1" applyFont="1" applyFill="1" applyBorder="1" applyAlignment="1">
      <alignment vertical="center" shrinkToFit="1"/>
      <protection/>
    </xf>
    <xf numFmtId="176" fontId="6" fillId="0" borderId="11" xfId="24" applyNumberFormat="1" applyFont="1" applyFill="1" applyBorder="1" applyAlignment="1">
      <alignment vertical="center" shrinkToFit="1"/>
      <protection/>
    </xf>
    <xf numFmtId="176" fontId="13" fillId="0" borderId="2" xfId="25" applyNumberFormat="1" applyFont="1" applyFill="1" applyBorder="1" applyAlignment="1">
      <alignment horizontal="center" vertical="center" shrinkToFit="1"/>
      <protection/>
    </xf>
    <xf numFmtId="176" fontId="13" fillId="0" borderId="28" xfId="25" applyNumberFormat="1" applyFont="1" applyFill="1" applyBorder="1" applyAlignment="1">
      <alignment horizontal="center" vertical="center" shrinkToFit="1"/>
      <protection/>
    </xf>
    <xf numFmtId="177" fontId="7" fillId="0" borderId="8" xfId="17" applyNumberFormat="1" applyFont="1" applyFill="1" applyBorder="1" applyAlignment="1">
      <alignment horizontal="center" vertical="center"/>
    </xf>
    <xf numFmtId="3" fontId="10" fillId="0" borderId="7" xfId="24" applyNumberFormat="1" applyFont="1" applyBorder="1" applyAlignment="1">
      <alignment horizontal="left" vertical="center" wrapText="1"/>
      <protection/>
    </xf>
    <xf numFmtId="177" fontId="7" fillId="0" borderId="8" xfId="17" applyNumberFormat="1" applyFont="1" applyFill="1" applyBorder="1" applyAlignment="1">
      <alignment horizontal="center" vertical="center" shrinkToFit="1"/>
    </xf>
    <xf numFmtId="0" fontId="6" fillId="0" borderId="7" xfId="24" applyFont="1" applyFill="1" applyBorder="1" applyAlignment="1">
      <alignment vertical="center"/>
      <protection/>
    </xf>
    <xf numFmtId="0" fontId="6" fillId="0" borderId="20" xfId="24" applyFont="1" applyFill="1" applyBorder="1" applyAlignment="1">
      <alignment vertical="center"/>
      <protection/>
    </xf>
    <xf numFmtId="176" fontId="6" fillId="0" borderId="23" xfId="24" applyNumberFormat="1" applyFont="1" applyFill="1" applyBorder="1" applyAlignment="1">
      <alignment horizontal="left" vertical="center" shrinkToFit="1"/>
      <protection/>
    </xf>
    <xf numFmtId="0" fontId="24" fillId="0" borderId="0" xfId="21" applyFont="1">
      <alignment/>
      <protection/>
    </xf>
    <xf numFmtId="0" fontId="26" fillId="0" borderId="0" xfId="21" applyFont="1" applyAlignment="1">
      <alignment horizontal="justify" vertical="center"/>
      <protection/>
    </xf>
    <xf numFmtId="0" fontId="27" fillId="0" borderId="0" xfId="21" applyFont="1" applyAlignment="1">
      <alignment horizontal="justify" vertical="center"/>
      <protection/>
    </xf>
    <xf numFmtId="0" fontId="24" fillId="0" borderId="0" xfId="21" applyFont="1" applyAlignment="1">
      <alignment horizontal="justify" vertical="center"/>
      <protection/>
    </xf>
    <xf numFmtId="0" fontId="27" fillId="0" borderId="0" xfId="21" applyFont="1" applyAlignment="1">
      <alignment horizontal="justify" vertical="center" wrapText="1"/>
      <protection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3" fillId="0" borderId="47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176" fontId="13" fillId="0" borderId="35" xfId="0" applyNumberFormat="1" applyFont="1" applyBorder="1" applyAlignment="1">
      <alignment horizontal="right" vertical="center"/>
    </xf>
    <xf numFmtId="0" fontId="13" fillId="0" borderId="7" xfId="0" applyFont="1" applyBorder="1" applyAlignment="1">
      <alignment horizontal="center" vertical="center"/>
    </xf>
    <xf numFmtId="176" fontId="13" fillId="0" borderId="7" xfId="0" applyNumberFormat="1" applyFont="1" applyBorder="1" applyAlignment="1">
      <alignment horizontal="right" vertical="center"/>
    </xf>
    <xf numFmtId="0" fontId="13" fillId="0" borderId="4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76" fontId="13" fillId="0" borderId="36" xfId="0" applyNumberFormat="1" applyFont="1" applyBorder="1" applyAlignment="1">
      <alignment horizontal="right" vertical="center"/>
    </xf>
    <xf numFmtId="176" fontId="22" fillId="3" borderId="22" xfId="22" applyNumberFormat="1" applyFont="1" applyFill="1" applyBorder="1" applyAlignment="1">
      <alignment horizontal="center" vertical="center"/>
      <protection/>
    </xf>
    <xf numFmtId="176" fontId="16" fillId="0" borderId="49" xfId="22" applyNumberFormat="1" applyFont="1" applyFill="1" applyBorder="1" applyAlignment="1">
      <alignment horizontal="left" vertical="center" shrinkToFit="1"/>
      <protection/>
    </xf>
    <xf numFmtId="176" fontId="22" fillId="3" borderId="31" xfId="22" applyNumberFormat="1" applyFont="1" applyFill="1" applyBorder="1" applyAlignment="1">
      <alignment horizontal="center" vertical="center"/>
      <protection/>
    </xf>
    <xf numFmtId="176" fontId="22" fillId="3" borderId="50" xfId="22" applyNumberFormat="1" applyFont="1" applyFill="1" applyBorder="1" applyAlignment="1">
      <alignment horizontal="center" vertical="center"/>
      <protection/>
    </xf>
    <xf numFmtId="176" fontId="22" fillId="3" borderId="51" xfId="22" applyNumberFormat="1" applyFont="1" applyFill="1" applyBorder="1" applyAlignment="1">
      <alignment horizontal="center" vertical="center"/>
      <protection/>
    </xf>
    <xf numFmtId="176" fontId="22" fillId="3" borderId="35" xfId="22" applyNumberFormat="1" applyFont="1" applyFill="1" applyBorder="1" applyAlignment="1">
      <alignment horizontal="center" vertical="center"/>
      <protection/>
    </xf>
    <xf numFmtId="0" fontId="28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5" fillId="0" borderId="0" xfId="21" applyFont="1" applyAlignment="1">
      <alignment horizontal="center"/>
      <protection/>
    </xf>
    <xf numFmtId="176" fontId="20" fillId="0" borderId="0" xfId="22" applyNumberFormat="1" applyFont="1" applyAlignment="1">
      <alignment horizontal="center" vertical="center"/>
      <protection/>
    </xf>
    <xf numFmtId="176" fontId="6" fillId="0" borderId="0" xfId="22" applyNumberFormat="1" applyFont="1" applyAlignment="1">
      <alignment horizontal="center" vertical="center"/>
      <protection/>
    </xf>
    <xf numFmtId="176" fontId="22" fillId="3" borderId="52" xfId="22" applyNumberFormat="1" applyFont="1" applyFill="1" applyBorder="1" applyAlignment="1">
      <alignment horizontal="center" vertical="center"/>
      <protection/>
    </xf>
    <xf numFmtId="176" fontId="22" fillId="3" borderId="34" xfId="22" applyNumberFormat="1" applyFont="1" applyFill="1" applyBorder="1" applyAlignment="1">
      <alignment horizontal="center" vertical="center"/>
      <protection/>
    </xf>
    <xf numFmtId="176" fontId="22" fillId="3" borderId="46" xfId="22" applyNumberFormat="1" applyFont="1" applyFill="1" applyBorder="1" applyAlignment="1">
      <alignment horizontal="center" vertical="center"/>
      <protection/>
    </xf>
    <xf numFmtId="176" fontId="16" fillId="0" borderId="40" xfId="22" applyNumberFormat="1" applyFont="1" applyFill="1" applyBorder="1" applyAlignment="1">
      <alignment horizontal="left" vertical="center" shrinkToFit="1"/>
      <protection/>
    </xf>
    <xf numFmtId="176" fontId="16" fillId="0" borderId="53" xfId="22" applyNumberFormat="1" applyFont="1" applyFill="1" applyBorder="1" applyAlignment="1">
      <alignment horizontal="left" vertical="center" shrinkToFit="1"/>
      <protection/>
    </xf>
    <xf numFmtId="176" fontId="6" fillId="0" borderId="13" xfId="22" applyNumberFormat="1" applyFont="1" applyFill="1" applyBorder="1" applyAlignment="1">
      <alignment horizontal="left" vertical="center" shrinkToFit="1"/>
      <protection/>
    </xf>
    <xf numFmtId="176" fontId="6" fillId="0" borderId="12" xfId="22" applyNumberFormat="1" applyFont="1" applyFill="1" applyBorder="1" applyAlignment="1">
      <alignment horizontal="left" vertical="center" shrinkToFit="1"/>
      <protection/>
    </xf>
    <xf numFmtId="176" fontId="16" fillId="0" borderId="52" xfId="22" applyNumberFormat="1" applyFont="1" applyFill="1" applyBorder="1" applyAlignment="1">
      <alignment horizontal="left" vertical="center" shrinkToFit="1"/>
      <protection/>
    </xf>
    <xf numFmtId="176" fontId="16" fillId="0" borderId="34" xfId="22" applyNumberFormat="1" applyFont="1" applyFill="1" applyBorder="1" applyAlignment="1">
      <alignment horizontal="left" vertical="center" shrinkToFit="1"/>
      <protection/>
    </xf>
    <xf numFmtId="0" fontId="6" fillId="0" borderId="14" xfId="22" applyFont="1" applyFill="1" applyBorder="1" applyAlignment="1">
      <alignment horizontal="left" vertical="center" shrinkToFit="1"/>
      <protection/>
    </xf>
    <xf numFmtId="0" fontId="6" fillId="0" borderId="12" xfId="22" applyFont="1" applyFill="1" applyBorder="1" applyAlignment="1">
      <alignment horizontal="left" vertical="center" shrinkToFit="1"/>
      <protection/>
    </xf>
    <xf numFmtId="176" fontId="16" fillId="3" borderId="54" xfId="22" applyNumberFormat="1" applyFont="1" applyFill="1" applyBorder="1" applyAlignment="1">
      <alignment horizontal="left" vertical="center" shrinkToFit="1"/>
      <protection/>
    </xf>
    <xf numFmtId="176" fontId="16" fillId="3" borderId="42" xfId="22" applyNumberFormat="1" applyFont="1" applyFill="1" applyBorder="1" applyAlignment="1">
      <alignment horizontal="left" vertical="center" shrinkToFit="1"/>
      <protection/>
    </xf>
    <xf numFmtId="176" fontId="16" fillId="3" borderId="55" xfId="22" applyNumberFormat="1" applyFont="1" applyFill="1" applyBorder="1" applyAlignment="1">
      <alignment horizontal="left" vertical="center" shrinkToFit="1"/>
      <protection/>
    </xf>
    <xf numFmtId="176" fontId="16" fillId="2" borderId="54" xfId="22" applyNumberFormat="1" applyFont="1" applyFill="1" applyBorder="1" applyAlignment="1">
      <alignment horizontal="left" vertical="center" shrinkToFit="1"/>
      <protection/>
    </xf>
    <xf numFmtId="176" fontId="16" fillId="2" borderId="42" xfId="22" applyNumberFormat="1" applyFont="1" applyFill="1" applyBorder="1" applyAlignment="1">
      <alignment horizontal="left" vertical="center" shrinkToFit="1"/>
      <protection/>
    </xf>
    <xf numFmtId="176" fontId="16" fillId="2" borderId="55" xfId="22" applyNumberFormat="1" applyFont="1" applyFill="1" applyBorder="1" applyAlignment="1">
      <alignment horizontal="left" vertical="center" shrinkToFit="1"/>
      <protection/>
    </xf>
    <xf numFmtId="176" fontId="6" fillId="0" borderId="8" xfId="22" applyNumberFormat="1" applyFont="1" applyFill="1" applyBorder="1" applyAlignment="1">
      <alignment horizontal="left" vertical="center" shrinkToFit="1"/>
      <protection/>
    </xf>
    <xf numFmtId="176" fontId="6" fillId="0" borderId="14" xfId="22" applyNumberFormat="1" applyFont="1" applyFill="1" applyBorder="1" applyAlignment="1">
      <alignment horizontal="left" vertical="center" shrinkToFit="1"/>
      <protection/>
    </xf>
    <xf numFmtId="0" fontId="16" fillId="0" borderId="49" xfId="22" applyFont="1" applyFill="1" applyBorder="1" applyAlignment="1">
      <alignment horizontal="left" vertical="center" shrinkToFit="1"/>
      <protection/>
    </xf>
    <xf numFmtId="0" fontId="16" fillId="0" borderId="40" xfId="22" applyFont="1" applyFill="1" applyBorder="1" applyAlignment="1">
      <alignment horizontal="left" vertical="center" shrinkToFit="1"/>
      <protection/>
    </xf>
    <xf numFmtId="0" fontId="16" fillId="0" borderId="53" xfId="22" applyFont="1" applyFill="1" applyBorder="1" applyAlignment="1">
      <alignment horizontal="left" vertical="center" shrinkToFit="1"/>
      <protection/>
    </xf>
    <xf numFmtId="176" fontId="20" fillId="0" borderId="0" xfId="24" applyNumberFormat="1" applyFont="1" applyAlignment="1">
      <alignment horizontal="center" vertical="center"/>
      <protection/>
    </xf>
    <xf numFmtId="176" fontId="6" fillId="0" borderId="0" xfId="24" applyNumberFormat="1" applyFont="1" applyAlignment="1">
      <alignment horizontal="center" vertical="center"/>
      <protection/>
    </xf>
    <xf numFmtId="0" fontId="22" fillId="3" borderId="46" xfId="24" applyFont="1" applyFill="1" applyBorder="1" applyAlignment="1">
      <alignment horizontal="center" vertical="center"/>
      <protection/>
    </xf>
    <xf numFmtId="0" fontId="22" fillId="3" borderId="31" xfId="24" applyFont="1" applyFill="1" applyBorder="1" applyAlignment="1">
      <alignment horizontal="center" vertical="center"/>
      <protection/>
    </xf>
    <xf numFmtId="176" fontId="5" fillId="0" borderId="0" xfId="24" applyNumberFormat="1" applyFont="1" applyFill="1" applyBorder="1" applyAlignment="1">
      <alignment horizontal="left" vertical="center" shrinkToFit="1"/>
      <protection/>
    </xf>
    <xf numFmtId="176" fontId="22" fillId="3" borderId="52" xfId="24" applyNumberFormat="1" applyFont="1" applyFill="1" applyBorder="1" applyAlignment="1">
      <alignment horizontal="center" vertical="center" shrinkToFit="1"/>
      <protection/>
    </xf>
    <xf numFmtId="176" fontId="22" fillId="3" borderId="34" xfId="24" applyNumberFormat="1" applyFont="1" applyFill="1" applyBorder="1" applyAlignment="1">
      <alignment horizontal="center" vertical="center" shrinkToFit="1"/>
      <protection/>
    </xf>
    <xf numFmtId="176" fontId="22" fillId="3" borderId="35" xfId="24" applyNumberFormat="1" applyFont="1" applyFill="1" applyBorder="1" applyAlignment="1">
      <alignment horizontal="center" vertical="center" shrinkToFit="1"/>
      <protection/>
    </xf>
    <xf numFmtId="176" fontId="22" fillId="3" borderId="22" xfId="24" applyNumberFormat="1" applyFont="1" applyFill="1" applyBorder="1" applyAlignment="1">
      <alignment horizontal="center" vertical="center" shrinkToFit="1"/>
      <protection/>
    </xf>
    <xf numFmtId="176" fontId="16" fillId="2" borderId="47" xfId="24" applyNumberFormat="1" applyFont="1" applyFill="1" applyBorder="1" applyAlignment="1">
      <alignment horizontal="left" vertical="center" shrinkToFit="1"/>
      <protection/>
    </xf>
    <xf numFmtId="176" fontId="16" fillId="2" borderId="36" xfId="24" applyNumberFormat="1" applyFont="1" applyFill="1" applyBorder="1" applyAlignment="1">
      <alignment horizontal="left" vertical="center" shrinkToFit="1"/>
      <protection/>
    </xf>
    <xf numFmtId="176" fontId="16" fillId="3" borderId="47" xfId="24" applyNumberFormat="1" applyFont="1" applyFill="1" applyBorder="1" applyAlignment="1">
      <alignment horizontal="left" vertical="center" shrinkToFit="1"/>
      <protection/>
    </xf>
    <xf numFmtId="176" fontId="16" fillId="3" borderId="36" xfId="24" applyNumberFormat="1" applyFont="1" applyFill="1" applyBorder="1" applyAlignment="1">
      <alignment horizontal="left" vertical="center" shrinkToFit="1"/>
      <protection/>
    </xf>
    <xf numFmtId="176" fontId="6" fillId="0" borderId="8" xfId="24" applyNumberFormat="1" applyFont="1" applyFill="1" applyBorder="1" applyAlignment="1">
      <alignment horizontal="left" vertical="center" shrinkToFit="1"/>
      <protection/>
    </xf>
    <xf numFmtId="176" fontId="16" fillId="2" borderId="3" xfId="24" applyNumberFormat="1" applyFont="1" applyFill="1" applyBorder="1" applyAlignment="1">
      <alignment horizontal="left" vertical="center" shrinkToFit="1"/>
      <protection/>
    </xf>
    <xf numFmtId="176" fontId="16" fillId="2" borderId="7" xfId="24" applyNumberFormat="1" applyFont="1" applyFill="1" applyBorder="1" applyAlignment="1">
      <alignment horizontal="left" vertical="center" shrinkToFit="1"/>
      <protection/>
    </xf>
    <xf numFmtId="176" fontId="16" fillId="0" borderId="3" xfId="24" applyNumberFormat="1" applyFont="1" applyFill="1" applyBorder="1" applyAlignment="1">
      <alignment horizontal="left" vertical="center" shrinkToFit="1"/>
      <protection/>
    </xf>
    <xf numFmtId="176" fontId="16" fillId="0" borderId="7" xfId="24" applyNumberFormat="1" applyFont="1" applyFill="1" applyBorder="1" applyAlignment="1">
      <alignment horizontal="left" vertical="center" shrinkToFit="1"/>
      <protection/>
    </xf>
    <xf numFmtId="176" fontId="16" fillId="2" borderId="54" xfId="24" applyNumberFormat="1" applyFont="1" applyFill="1" applyBorder="1" applyAlignment="1">
      <alignment horizontal="left" vertical="center" shrinkToFit="1"/>
      <protection/>
    </xf>
    <xf numFmtId="176" fontId="16" fillId="2" borderId="42" xfId="24" applyNumberFormat="1" applyFont="1" applyFill="1" applyBorder="1" applyAlignment="1">
      <alignment horizontal="left" vertical="center" shrinkToFit="1"/>
      <protection/>
    </xf>
    <xf numFmtId="176" fontId="16" fillId="2" borderId="55" xfId="24" applyNumberFormat="1" applyFont="1" applyFill="1" applyBorder="1" applyAlignment="1">
      <alignment horizontal="left" vertical="center" shrinkToFit="1"/>
      <protection/>
    </xf>
    <xf numFmtId="176" fontId="16" fillId="0" borderId="52" xfId="24" applyNumberFormat="1" applyFont="1" applyFill="1" applyBorder="1" applyAlignment="1">
      <alignment horizontal="left" vertical="center" shrinkToFit="1"/>
      <protection/>
    </xf>
    <xf numFmtId="176" fontId="16" fillId="0" borderId="34" xfId="24" applyNumberFormat="1" applyFont="1" applyFill="1" applyBorder="1" applyAlignment="1">
      <alignment horizontal="left" vertical="center" shrinkToFit="1"/>
      <protection/>
    </xf>
    <xf numFmtId="176" fontId="6" fillId="0" borderId="14" xfId="24" applyNumberFormat="1" applyFont="1" applyFill="1" applyBorder="1" applyAlignment="1">
      <alignment horizontal="left" vertical="center" shrinkToFit="1"/>
      <protection/>
    </xf>
    <xf numFmtId="176" fontId="6" fillId="0" borderId="12" xfId="24" applyNumberFormat="1" applyFont="1" applyFill="1" applyBorder="1" applyAlignment="1">
      <alignment horizontal="left" vertical="center" shrinkToFit="1"/>
      <protection/>
    </xf>
    <xf numFmtId="176" fontId="16" fillId="0" borderId="56" xfId="24" applyNumberFormat="1" applyFont="1" applyFill="1" applyBorder="1" applyAlignment="1">
      <alignment horizontal="left" vertical="center" shrinkToFit="1"/>
      <protection/>
    </xf>
    <xf numFmtId="176" fontId="16" fillId="0" borderId="16" xfId="24" applyNumberFormat="1" applyFont="1" applyFill="1" applyBorder="1" applyAlignment="1">
      <alignment horizontal="left" vertical="center" shrinkToFit="1"/>
      <protection/>
    </xf>
    <xf numFmtId="176" fontId="16" fillId="0" borderId="11" xfId="24" applyNumberFormat="1" applyFont="1" applyFill="1" applyBorder="1" applyAlignment="1">
      <alignment horizontal="left" vertical="center" shrinkToFit="1"/>
      <protection/>
    </xf>
    <xf numFmtId="176" fontId="5" fillId="0" borderId="13" xfId="22" applyNumberFormat="1" applyFont="1" applyFill="1" applyBorder="1" applyAlignment="1">
      <alignment horizontal="left" vertical="center" shrinkToFit="1"/>
      <protection/>
    </xf>
    <xf numFmtId="176" fontId="5" fillId="0" borderId="15" xfId="22" applyNumberFormat="1" applyFont="1" applyFill="1" applyBorder="1" applyAlignment="1">
      <alignment horizontal="left" vertical="center" shrinkToFit="1"/>
      <protection/>
    </xf>
    <xf numFmtId="176" fontId="20" fillId="0" borderId="0" xfId="23" applyNumberFormat="1" applyFont="1" applyAlignment="1">
      <alignment horizontal="center" vertical="center"/>
      <protection/>
    </xf>
    <xf numFmtId="176" fontId="6" fillId="0" borderId="0" xfId="23" applyNumberFormat="1" applyFont="1" applyAlignment="1">
      <alignment horizontal="center" vertical="center"/>
      <protection/>
    </xf>
    <xf numFmtId="176" fontId="22" fillId="3" borderId="39" xfId="23" applyNumberFormat="1" applyFont="1" applyFill="1" applyBorder="1" applyAlignment="1">
      <alignment horizontal="center" vertical="center"/>
      <protection/>
    </xf>
    <xf numFmtId="176" fontId="22" fillId="3" borderId="9" xfId="23" applyNumberFormat="1" applyFont="1" applyFill="1" applyBorder="1" applyAlignment="1">
      <alignment horizontal="center" vertical="center"/>
      <protection/>
    </xf>
    <xf numFmtId="176" fontId="22" fillId="3" borderId="52" xfId="23" applyNumberFormat="1" applyFont="1" applyFill="1" applyBorder="1" applyAlignment="1">
      <alignment horizontal="center" vertical="center"/>
      <protection/>
    </xf>
    <xf numFmtId="176" fontId="22" fillId="3" borderId="34" xfId="23" applyNumberFormat="1" applyFont="1" applyFill="1" applyBorder="1" applyAlignment="1">
      <alignment horizontal="center" vertical="center"/>
      <protection/>
    </xf>
    <xf numFmtId="176" fontId="22" fillId="3" borderId="35" xfId="23" applyNumberFormat="1" applyFont="1" applyFill="1" applyBorder="1" applyAlignment="1">
      <alignment horizontal="center" vertical="center"/>
      <protection/>
    </xf>
    <xf numFmtId="176" fontId="22" fillId="3" borderId="22" xfId="23" applyNumberFormat="1" applyFont="1" applyFill="1" applyBorder="1" applyAlignment="1">
      <alignment horizontal="center" vertical="center"/>
      <protection/>
    </xf>
    <xf numFmtId="176" fontId="5" fillId="0" borderId="14" xfId="23" applyNumberFormat="1" applyFont="1" applyFill="1" applyBorder="1" applyAlignment="1">
      <alignment horizontal="left" vertical="center" shrinkToFit="1"/>
      <protection/>
    </xf>
    <xf numFmtId="176" fontId="5" fillId="0" borderId="15" xfId="23" applyNumberFormat="1" applyFont="1" applyFill="1" applyBorder="1" applyAlignment="1">
      <alignment horizontal="left" vertical="center" shrinkToFit="1"/>
      <protection/>
    </xf>
    <xf numFmtId="176" fontId="16" fillId="0" borderId="49" xfId="23" applyNumberFormat="1" applyFont="1" applyFill="1" applyBorder="1" applyAlignment="1">
      <alignment horizontal="left" vertical="center" shrinkToFit="1"/>
      <protection/>
    </xf>
    <xf numFmtId="176" fontId="16" fillId="0" borderId="40" xfId="23" applyNumberFormat="1" applyFont="1" applyFill="1" applyBorder="1" applyAlignment="1">
      <alignment horizontal="left" vertical="center" shrinkToFit="1"/>
      <protection/>
    </xf>
    <xf numFmtId="176" fontId="17" fillId="3" borderId="50" xfId="23" applyNumberFormat="1" applyFont="1" applyFill="1" applyBorder="1" applyAlignment="1">
      <alignment horizontal="center" vertical="center" shrinkToFit="1"/>
      <protection/>
    </xf>
    <xf numFmtId="176" fontId="17" fillId="3" borderId="51" xfId="23" applyNumberFormat="1" applyFont="1" applyFill="1" applyBorder="1" applyAlignment="1">
      <alignment horizontal="center" vertical="center" shrinkToFit="1"/>
      <protection/>
    </xf>
    <xf numFmtId="0" fontId="5" fillId="0" borderId="14" xfId="23" applyFont="1" applyFill="1" applyBorder="1" applyAlignment="1">
      <alignment horizontal="left" vertical="center" shrinkToFit="1"/>
      <protection/>
    </xf>
    <xf numFmtId="0" fontId="5" fillId="0" borderId="12" xfId="23" applyFont="1" applyFill="1" applyBorder="1" applyAlignment="1">
      <alignment horizontal="left" vertical="center" shrinkToFit="1"/>
      <protection/>
    </xf>
    <xf numFmtId="176" fontId="5" fillId="0" borderId="13" xfId="23" applyNumberFormat="1" applyFont="1" applyFill="1" applyBorder="1" applyAlignment="1">
      <alignment horizontal="left" vertical="center" shrinkToFit="1"/>
      <protection/>
    </xf>
    <xf numFmtId="176" fontId="16" fillId="0" borderId="52" xfId="23" applyNumberFormat="1" applyFont="1" applyFill="1" applyBorder="1" applyAlignment="1">
      <alignment horizontal="left" vertical="center" shrinkToFit="1"/>
      <protection/>
    </xf>
    <xf numFmtId="176" fontId="16" fillId="0" borderId="34" xfId="23" applyNumberFormat="1" applyFont="1" applyFill="1" applyBorder="1" applyAlignment="1">
      <alignment horizontal="left" vertical="center" shrinkToFit="1"/>
      <protection/>
    </xf>
    <xf numFmtId="176" fontId="16" fillId="0" borderId="45" xfId="23" applyNumberFormat="1" applyFont="1" applyFill="1" applyBorder="1" applyAlignment="1">
      <alignment horizontal="left" vertical="center" shrinkToFit="1"/>
      <protection/>
    </xf>
    <xf numFmtId="176" fontId="5" fillId="0" borderId="8" xfId="22" applyNumberFormat="1" applyFont="1" applyFill="1" applyBorder="1" applyAlignment="1">
      <alignment horizontal="left" vertical="center" shrinkToFit="1"/>
      <protection/>
    </xf>
    <xf numFmtId="176" fontId="5" fillId="0" borderId="33" xfId="22" applyNumberFormat="1" applyFont="1" applyFill="1" applyBorder="1" applyAlignment="1">
      <alignment horizontal="left" vertical="center" shrinkToFit="1"/>
      <protection/>
    </xf>
    <xf numFmtId="176" fontId="5" fillId="0" borderId="14" xfId="22" applyNumberFormat="1" applyFont="1" applyFill="1" applyBorder="1" applyAlignment="1">
      <alignment horizontal="left" vertical="center" shrinkToFit="1"/>
      <protection/>
    </xf>
    <xf numFmtId="176" fontId="5" fillId="0" borderId="33" xfId="23" applyNumberFormat="1" applyFont="1" applyFill="1" applyBorder="1" applyAlignment="1">
      <alignment horizontal="left" vertical="center" shrinkToFit="1"/>
      <protection/>
    </xf>
    <xf numFmtId="176" fontId="16" fillId="2" borderId="54" xfId="23" applyNumberFormat="1" applyFont="1" applyFill="1" applyBorder="1" applyAlignment="1">
      <alignment horizontal="left" vertical="center" shrinkToFit="1"/>
      <protection/>
    </xf>
    <xf numFmtId="176" fontId="16" fillId="2" borderId="42" xfId="23" applyNumberFormat="1" applyFont="1" applyFill="1" applyBorder="1" applyAlignment="1">
      <alignment horizontal="left" vertical="center" shrinkToFit="1"/>
      <protection/>
    </xf>
    <xf numFmtId="176" fontId="16" fillId="0" borderId="45" xfId="22" applyNumberFormat="1" applyFont="1" applyFill="1" applyBorder="1" applyAlignment="1">
      <alignment horizontal="left" vertical="center" shrinkToFit="1"/>
      <protection/>
    </xf>
    <xf numFmtId="176" fontId="20" fillId="0" borderId="0" xfId="25" applyNumberFormat="1" applyFont="1" applyAlignment="1">
      <alignment horizontal="center" vertical="center"/>
      <protection/>
    </xf>
    <xf numFmtId="176" fontId="6" fillId="0" borderId="0" xfId="25" applyNumberFormat="1" applyFont="1" applyAlignment="1">
      <alignment horizontal="center" vertical="center"/>
      <protection/>
    </xf>
    <xf numFmtId="176" fontId="17" fillId="3" borderId="50" xfId="25" applyNumberFormat="1" applyFont="1" applyFill="1" applyBorder="1" applyAlignment="1">
      <alignment horizontal="center" vertical="center" shrinkToFit="1"/>
      <protection/>
    </xf>
    <xf numFmtId="176" fontId="17" fillId="3" borderId="51" xfId="25" applyNumberFormat="1" applyFont="1" applyFill="1" applyBorder="1" applyAlignment="1">
      <alignment horizontal="center" vertical="center" shrinkToFit="1"/>
      <protection/>
    </xf>
    <xf numFmtId="176" fontId="17" fillId="3" borderId="46" xfId="25" applyNumberFormat="1" applyFont="1" applyFill="1" applyBorder="1" applyAlignment="1">
      <alignment horizontal="center" vertical="center" shrinkToFit="1"/>
      <protection/>
    </xf>
    <xf numFmtId="176" fontId="17" fillId="3" borderId="31" xfId="25" applyNumberFormat="1" applyFont="1" applyFill="1" applyBorder="1" applyAlignment="1">
      <alignment horizontal="center" vertical="center" shrinkToFit="1"/>
      <protection/>
    </xf>
    <xf numFmtId="176" fontId="17" fillId="3" borderId="35" xfId="25" applyNumberFormat="1" applyFont="1" applyFill="1" applyBorder="1" applyAlignment="1">
      <alignment horizontal="center" vertical="center" shrinkToFit="1"/>
      <protection/>
    </xf>
    <xf numFmtId="176" fontId="17" fillId="3" borderId="22" xfId="25" applyNumberFormat="1" applyFont="1" applyFill="1" applyBorder="1" applyAlignment="1">
      <alignment horizontal="center" vertical="center" shrinkToFit="1"/>
      <protection/>
    </xf>
    <xf numFmtId="176" fontId="17" fillId="3" borderId="52" xfId="25" applyNumberFormat="1" applyFont="1" applyFill="1" applyBorder="1" applyAlignment="1">
      <alignment horizontal="center" vertical="center" shrinkToFit="1"/>
      <protection/>
    </xf>
    <xf numFmtId="176" fontId="17" fillId="3" borderId="34" xfId="25" applyNumberFormat="1" applyFont="1" applyFill="1" applyBorder="1" applyAlignment="1">
      <alignment horizontal="center" vertical="center" shrinkToFit="1"/>
      <protection/>
    </xf>
    <xf numFmtId="176" fontId="17" fillId="3" borderId="45" xfId="25" applyNumberFormat="1" applyFont="1" applyFill="1" applyBorder="1" applyAlignment="1">
      <alignment horizontal="center" vertical="center" shrinkToFit="1"/>
      <protection/>
    </xf>
    <xf numFmtId="176" fontId="5" fillId="0" borderId="14" xfId="24" applyNumberFormat="1" applyFont="1" applyFill="1" applyBorder="1" applyAlignment="1">
      <alignment horizontal="left" vertical="center" shrinkToFit="1"/>
      <protection/>
    </xf>
    <xf numFmtId="176" fontId="5" fillId="0" borderId="13" xfId="24" applyNumberFormat="1" applyFont="1" applyFill="1" applyBorder="1" applyAlignment="1">
      <alignment horizontal="left" vertical="center" shrinkToFit="1"/>
      <protection/>
    </xf>
    <xf numFmtId="176" fontId="16" fillId="0" borderId="45" xfId="24" applyNumberFormat="1" applyFont="1" applyFill="1" applyBorder="1" applyAlignment="1">
      <alignment horizontal="left" vertical="center" shrinkToFit="1"/>
      <protection/>
    </xf>
    <xf numFmtId="176" fontId="5" fillId="0" borderId="8" xfId="24" applyNumberFormat="1" applyFont="1" applyFill="1" applyBorder="1" applyAlignment="1">
      <alignment horizontal="left" vertical="center" shrinkToFit="1"/>
      <protection/>
    </xf>
    <xf numFmtId="176" fontId="5" fillId="0" borderId="33" xfId="24" applyNumberFormat="1" applyFont="1" applyFill="1" applyBorder="1" applyAlignment="1">
      <alignment horizontal="left" vertical="center" shrinkToFit="1"/>
      <protection/>
    </xf>
    <xf numFmtId="176" fontId="16" fillId="2" borderId="47" xfId="24" applyNumberFormat="1" applyFont="1" applyFill="1" applyBorder="1" applyAlignment="1">
      <alignment horizontal="center" vertical="center" shrinkToFit="1"/>
      <protection/>
    </xf>
    <xf numFmtId="176" fontId="16" fillId="2" borderId="36" xfId="24" applyNumberFormat="1" applyFont="1" applyFill="1" applyBorder="1" applyAlignment="1">
      <alignment horizontal="center" vertical="center" shrinkToFit="1"/>
      <protection/>
    </xf>
    <xf numFmtId="176" fontId="16" fillId="2" borderId="44" xfId="24" applyNumberFormat="1" applyFont="1" applyFill="1" applyBorder="1" applyAlignment="1">
      <alignment horizontal="center" vertical="center" shrinkToFit="1"/>
      <protection/>
    </xf>
    <xf numFmtId="176" fontId="5" fillId="0" borderId="15" xfId="24" applyNumberFormat="1" applyFont="1" applyFill="1" applyBorder="1" applyAlignment="1">
      <alignment horizontal="left" vertical="center" shrinkToFit="1"/>
      <protection/>
    </xf>
    <xf numFmtId="176" fontId="16" fillId="0" borderId="49" xfId="24" applyNumberFormat="1" applyFont="1" applyFill="1" applyBorder="1" applyAlignment="1">
      <alignment horizontal="left" vertical="center" shrinkToFit="1"/>
      <protection/>
    </xf>
    <xf numFmtId="176" fontId="16" fillId="0" borderId="40" xfId="24" applyNumberFormat="1" applyFont="1" applyFill="1" applyBorder="1" applyAlignment="1">
      <alignment horizontal="left" vertical="center" shrinkToFit="1"/>
      <protection/>
    </xf>
    <xf numFmtId="176" fontId="16" fillId="3" borderId="44" xfId="24" applyNumberFormat="1" applyFont="1" applyFill="1" applyBorder="1" applyAlignment="1">
      <alignment horizontal="left" vertical="center" shrinkToFit="1"/>
      <protection/>
    </xf>
    <xf numFmtId="176" fontId="16" fillId="2" borderId="44" xfId="24" applyNumberFormat="1" applyFont="1" applyFill="1" applyBorder="1" applyAlignment="1">
      <alignment horizontal="left" vertical="center" shrinkToFit="1"/>
      <protection/>
    </xf>
    <xf numFmtId="0" fontId="33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32" fillId="0" borderId="0" xfId="0" applyFont="1" applyAlignment="1">
      <alignment horizontal="left"/>
    </xf>
  </cellXfs>
  <cellStyles count="13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사본 - 작업용1217 2008년 경상대학교 산학협력단 예산서" xfId="21"/>
    <cellStyle name="표준_Sheet1" xfId="22"/>
    <cellStyle name="표준_Sheet2" xfId="23"/>
    <cellStyle name="표준_Sheet3" xfId="24"/>
    <cellStyle name="표준_Sheet4" xfId="25"/>
    <cellStyle name="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tabSelected="1" workbookViewId="0" topLeftCell="A1">
      <selection activeCell="E7" sqref="E7"/>
    </sheetView>
  </sheetViews>
  <sheetFormatPr defaultColWidth="8.88671875" defaultRowHeight="13.5"/>
  <cols>
    <col min="1" max="16384" width="8.88671875" style="376" customWidth="1"/>
  </cols>
  <sheetData>
    <row r="1" spans="1:4" ht="18.75">
      <c r="A1" s="397" t="s">
        <v>625</v>
      </c>
      <c r="B1" s="397"/>
      <c r="C1" s="397"/>
      <c r="D1" s="397"/>
    </row>
    <row r="2" ht="27" customHeight="1"/>
    <row r="3" ht="27" customHeight="1"/>
    <row r="4" spans="1:16" ht="76.5">
      <c r="A4" s="398" t="s">
        <v>627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</row>
    <row r="5" ht="108.75" customHeight="1"/>
    <row r="6" ht="48" customHeight="1"/>
    <row r="7" ht="108.75" customHeight="1"/>
    <row r="8" spans="1:16" ht="46.5">
      <c r="A8" s="399" t="s">
        <v>626</v>
      </c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</row>
  </sheetData>
  <mergeCells count="3">
    <mergeCell ref="A1:D1"/>
    <mergeCell ref="A4:P4"/>
    <mergeCell ref="A8:P8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</sheetPr>
  <dimension ref="A1:F393"/>
  <sheetViews>
    <sheetView showGridLines="0" view="pageBreakPreview" zoomScale="65" zoomScaleNormal="60" zoomScaleSheetLayoutView="65" workbookViewId="0" topLeftCell="A1">
      <pane xSplit="3" ySplit="2" topLeftCell="D3" activePane="bottomRight" state="frozen"/>
      <selection pane="topLeft" activeCell="F7" sqref="F7"/>
      <selection pane="topRight" activeCell="F7" sqref="F7"/>
      <selection pane="bottomLeft" activeCell="F7" sqref="F7"/>
      <selection pane="bottomRight" activeCell="A1" sqref="A1:F1"/>
    </sheetView>
  </sheetViews>
  <sheetFormatPr defaultColWidth="8.88671875" defaultRowHeight="13.5"/>
  <cols>
    <col min="1" max="1" width="9.99609375" style="0" customWidth="1"/>
    <col min="2" max="2" width="12.21484375" style="0" customWidth="1"/>
    <col min="3" max="3" width="26.6640625" style="0" customWidth="1"/>
    <col min="4" max="4" width="24.4453125" style="0" customWidth="1"/>
    <col min="5" max="5" width="111.10546875" style="0" customWidth="1"/>
    <col min="6" max="6" width="24.5546875" style="46" customWidth="1"/>
  </cols>
  <sheetData>
    <row r="1" spans="1:6" ht="53.25" customHeight="1">
      <c r="A1" s="482" t="s">
        <v>488</v>
      </c>
      <c r="B1" s="482"/>
      <c r="C1" s="482"/>
      <c r="D1" s="482"/>
      <c r="E1" s="482"/>
      <c r="F1" s="482"/>
    </row>
    <row r="2" spans="1:6" ht="18.75">
      <c r="A2" s="483" t="s">
        <v>209</v>
      </c>
      <c r="B2" s="483"/>
      <c r="C2" s="483"/>
      <c r="D2" s="483"/>
      <c r="E2" s="483"/>
      <c r="F2" s="483"/>
    </row>
    <row r="3" spans="1:6" ht="15.75" customHeight="1">
      <c r="A3" s="33"/>
      <c r="B3" s="33"/>
      <c r="C3" s="33"/>
      <c r="D3" s="33"/>
      <c r="E3" s="33"/>
      <c r="F3" s="33"/>
    </row>
    <row r="4" spans="1:6" ht="21.75" customHeight="1" thickBot="1">
      <c r="A4" s="34" t="s">
        <v>540</v>
      </c>
      <c r="B4" s="34"/>
      <c r="C4" s="35"/>
      <c r="D4" s="35"/>
      <c r="E4" s="36"/>
      <c r="F4" s="353" t="s">
        <v>39</v>
      </c>
    </row>
    <row r="5" spans="1:6" ht="29.25" customHeight="1">
      <c r="A5" s="490" t="s">
        <v>507</v>
      </c>
      <c r="B5" s="491"/>
      <c r="C5" s="492"/>
      <c r="D5" s="488" t="s">
        <v>508</v>
      </c>
      <c r="E5" s="484" t="s">
        <v>509</v>
      </c>
      <c r="F5" s="486" t="s">
        <v>510</v>
      </c>
    </row>
    <row r="6" spans="1:6" ht="29.25" customHeight="1" thickBot="1">
      <c r="A6" s="313" t="s">
        <v>511</v>
      </c>
      <c r="B6" s="314" t="s">
        <v>512</v>
      </c>
      <c r="C6" s="315" t="s">
        <v>513</v>
      </c>
      <c r="D6" s="489"/>
      <c r="E6" s="485"/>
      <c r="F6" s="487"/>
    </row>
    <row r="7" spans="1:6" s="283" customFormat="1" ht="29.25" customHeight="1">
      <c r="A7" s="446" t="s">
        <v>206</v>
      </c>
      <c r="B7" s="447"/>
      <c r="C7" s="495"/>
      <c r="D7" s="203">
        <f>D8+D13+D26+D35+D38+D42</f>
        <v>5075100000</v>
      </c>
      <c r="E7" s="204"/>
      <c r="F7" s="323"/>
    </row>
    <row r="8" spans="1:6" s="161" customFormat="1" ht="29.25" customHeight="1">
      <c r="A8" s="215"/>
      <c r="B8" s="496" t="s">
        <v>523</v>
      </c>
      <c r="C8" s="493"/>
      <c r="D8" s="216">
        <f>D9+D11</f>
        <v>3110500000</v>
      </c>
      <c r="E8" s="123"/>
      <c r="F8" s="217"/>
    </row>
    <row r="9" spans="1:6" s="214" customFormat="1" ht="29.25" customHeight="1">
      <c r="A9" s="97"/>
      <c r="B9" s="98"/>
      <c r="C9" s="51" t="s">
        <v>318</v>
      </c>
      <c r="D9" s="94">
        <f>D10</f>
        <v>530000000</v>
      </c>
      <c r="E9" s="124"/>
      <c r="F9" s="227"/>
    </row>
    <row r="10" spans="1:6" ht="29.25" customHeight="1">
      <c r="A10" s="97"/>
      <c r="B10" s="195"/>
      <c r="C10" s="132"/>
      <c r="D10" s="94">
        <v>530000000</v>
      </c>
      <c r="E10" s="124" t="s">
        <v>368</v>
      </c>
      <c r="F10" s="227"/>
    </row>
    <row r="11" spans="1:6" s="214" customFormat="1" ht="29.25" customHeight="1">
      <c r="A11" s="97"/>
      <c r="B11" s="100"/>
      <c r="C11" s="51" t="s">
        <v>319</v>
      </c>
      <c r="D11" s="94">
        <f>D12</f>
        <v>2580500000</v>
      </c>
      <c r="E11" s="124"/>
      <c r="F11" s="227"/>
    </row>
    <row r="12" spans="1:6" ht="29.25" customHeight="1">
      <c r="A12" s="97"/>
      <c r="B12" s="196"/>
      <c r="C12" s="132"/>
      <c r="D12" s="94">
        <v>2580500000</v>
      </c>
      <c r="E12" s="124" t="s">
        <v>369</v>
      </c>
      <c r="F12" s="227"/>
    </row>
    <row r="13" spans="1:6" s="161" customFormat="1" ht="29.25" customHeight="1">
      <c r="A13" s="110"/>
      <c r="B13" s="493" t="s">
        <v>306</v>
      </c>
      <c r="C13" s="494"/>
      <c r="D13" s="216">
        <f>D14+D16+D18+D20+D22</f>
        <v>624500000</v>
      </c>
      <c r="E13" s="199"/>
      <c r="F13" s="218"/>
    </row>
    <row r="14" spans="1:6" s="214" customFormat="1" ht="29.25" customHeight="1">
      <c r="A14" s="97"/>
      <c r="B14" s="98"/>
      <c r="C14" s="51" t="s">
        <v>318</v>
      </c>
      <c r="D14" s="94">
        <f>D15</f>
        <v>0</v>
      </c>
      <c r="E14" s="124"/>
      <c r="F14" s="228"/>
    </row>
    <row r="15" spans="1:6" ht="29.25" customHeight="1">
      <c r="A15" s="97"/>
      <c r="B15" s="195"/>
      <c r="C15" s="132"/>
      <c r="D15" s="94">
        <v>0</v>
      </c>
      <c r="E15" s="124"/>
      <c r="F15" s="228"/>
    </row>
    <row r="16" spans="1:6" s="214" customFormat="1" ht="29.25" customHeight="1">
      <c r="A16" s="97"/>
      <c r="B16" s="100"/>
      <c r="C16" s="51" t="s">
        <v>320</v>
      </c>
      <c r="D16" s="94">
        <f>SUM(D17:D17)</f>
        <v>40000000</v>
      </c>
      <c r="E16" s="124"/>
      <c r="F16" s="228"/>
    </row>
    <row r="17" spans="1:6" ht="29.25" customHeight="1">
      <c r="A17" s="97"/>
      <c r="B17" s="195"/>
      <c r="C17" s="117"/>
      <c r="D17" s="94">
        <v>40000000</v>
      </c>
      <c r="E17" s="124" t="s">
        <v>662</v>
      </c>
      <c r="F17" s="228"/>
    </row>
    <row r="18" spans="1:6" s="214" customFormat="1" ht="29.25" customHeight="1">
      <c r="A18" s="97"/>
      <c r="B18" s="100"/>
      <c r="C18" s="51" t="s">
        <v>321</v>
      </c>
      <c r="D18" s="94">
        <f>D19</f>
        <v>0</v>
      </c>
      <c r="E18" s="124"/>
      <c r="F18" s="228"/>
    </row>
    <row r="19" spans="1:6" ht="29.25" customHeight="1">
      <c r="A19" s="97"/>
      <c r="B19" s="195"/>
      <c r="C19" s="132"/>
      <c r="D19" s="94">
        <v>0</v>
      </c>
      <c r="E19" s="124"/>
      <c r="F19" s="228"/>
    </row>
    <row r="20" spans="1:6" s="214" customFormat="1" ht="29.25" customHeight="1">
      <c r="A20" s="97"/>
      <c r="B20" s="100"/>
      <c r="C20" s="51" t="s">
        <v>322</v>
      </c>
      <c r="D20" s="94">
        <f>D21</f>
        <v>0</v>
      </c>
      <c r="E20" s="124"/>
      <c r="F20" s="228"/>
    </row>
    <row r="21" spans="1:6" ht="29.25" customHeight="1">
      <c r="A21" s="97"/>
      <c r="B21" s="195"/>
      <c r="C21" s="132"/>
      <c r="D21" s="94">
        <v>0</v>
      </c>
      <c r="E21" s="124"/>
      <c r="F21" s="228"/>
    </row>
    <row r="22" spans="1:6" s="214" customFormat="1" ht="29.25" customHeight="1">
      <c r="A22" s="97"/>
      <c r="B22" s="100"/>
      <c r="C22" s="51" t="s">
        <v>60</v>
      </c>
      <c r="D22" s="94">
        <f>SUM(D23:D25)</f>
        <v>584500000</v>
      </c>
      <c r="E22" s="124"/>
      <c r="F22" s="228"/>
    </row>
    <row r="23" spans="1:6" s="214" customFormat="1" ht="29.25" customHeight="1">
      <c r="A23" s="97"/>
      <c r="B23" s="195"/>
      <c r="C23" s="239"/>
      <c r="D23" s="94">
        <v>120000000</v>
      </c>
      <c r="E23" s="124" t="s">
        <v>210</v>
      </c>
      <c r="F23" s="228"/>
    </row>
    <row r="24" spans="1:6" s="214" customFormat="1" ht="29.25" customHeight="1">
      <c r="A24" s="97"/>
      <c r="B24" s="195"/>
      <c r="C24" s="120"/>
      <c r="D24" s="94">
        <v>450000000</v>
      </c>
      <c r="E24" s="124" t="s">
        <v>211</v>
      </c>
      <c r="F24" s="228"/>
    </row>
    <row r="25" spans="1:6" ht="29.25" customHeight="1">
      <c r="A25" s="97"/>
      <c r="B25" s="196"/>
      <c r="C25" s="197"/>
      <c r="D25" s="94">
        <v>14500000</v>
      </c>
      <c r="E25" s="124" t="s">
        <v>661</v>
      </c>
      <c r="F25" s="228"/>
    </row>
    <row r="26" spans="1:6" s="161" customFormat="1" ht="29.25" customHeight="1">
      <c r="A26" s="110"/>
      <c r="B26" s="496" t="s">
        <v>52</v>
      </c>
      <c r="C26" s="493"/>
      <c r="D26" s="216">
        <f>D27</f>
        <v>296000000</v>
      </c>
      <c r="E26" s="219"/>
      <c r="F26" s="218"/>
    </row>
    <row r="27" spans="1:6" s="214" customFormat="1" ht="29.25" customHeight="1">
      <c r="A27" s="97"/>
      <c r="B27" s="103"/>
      <c r="C27" s="240" t="s">
        <v>52</v>
      </c>
      <c r="D27" s="94">
        <f>SUM(D28:D34)</f>
        <v>296000000</v>
      </c>
      <c r="E27" s="124"/>
      <c r="F27" s="228"/>
    </row>
    <row r="28" spans="1:6" ht="29.25" customHeight="1">
      <c r="A28" s="97"/>
      <c r="B28" s="121"/>
      <c r="C28" s="198"/>
      <c r="D28" s="94">
        <v>165000000</v>
      </c>
      <c r="E28" s="124" t="s">
        <v>212</v>
      </c>
      <c r="F28" s="228"/>
    </row>
    <row r="29" spans="1:6" ht="29.25" customHeight="1">
      <c r="A29" s="97"/>
      <c r="B29" s="121"/>
      <c r="C29" s="198"/>
      <c r="D29" s="94">
        <v>80000000</v>
      </c>
      <c r="E29" s="124" t="s">
        <v>213</v>
      </c>
      <c r="F29" s="228"/>
    </row>
    <row r="30" spans="1:6" ht="29.25" customHeight="1">
      <c r="A30" s="97"/>
      <c r="B30" s="121"/>
      <c r="C30" s="198"/>
      <c r="D30" s="94">
        <v>30000000</v>
      </c>
      <c r="E30" s="124" t="s">
        <v>214</v>
      </c>
      <c r="F30" s="228"/>
    </row>
    <row r="31" spans="1:6" ht="29.25" customHeight="1">
      <c r="A31" s="97"/>
      <c r="B31" s="121"/>
      <c r="C31" s="198"/>
      <c r="D31" s="94">
        <v>3000000</v>
      </c>
      <c r="E31" s="124" t="s">
        <v>215</v>
      </c>
      <c r="F31" s="228"/>
    </row>
    <row r="32" spans="1:6" ht="29.25" customHeight="1">
      <c r="A32" s="97"/>
      <c r="B32" s="121"/>
      <c r="C32" s="198"/>
      <c r="D32" s="94">
        <v>10000000</v>
      </c>
      <c r="E32" s="124" t="s">
        <v>216</v>
      </c>
      <c r="F32" s="228"/>
    </row>
    <row r="33" spans="1:6" ht="29.25" customHeight="1">
      <c r="A33" s="97"/>
      <c r="B33" s="121"/>
      <c r="C33" s="198"/>
      <c r="D33" s="94">
        <v>3000000</v>
      </c>
      <c r="E33" s="124" t="s">
        <v>217</v>
      </c>
      <c r="F33" s="228"/>
    </row>
    <row r="34" spans="1:6" ht="29.25" customHeight="1">
      <c r="A34" s="97"/>
      <c r="B34" s="121"/>
      <c r="C34" s="198"/>
      <c r="D34" s="94">
        <v>5000000</v>
      </c>
      <c r="E34" s="124" t="s">
        <v>546</v>
      </c>
      <c r="F34" s="228"/>
    </row>
    <row r="35" spans="1:6" s="161" customFormat="1" ht="29.25" customHeight="1">
      <c r="A35" s="110"/>
      <c r="B35" s="493" t="s">
        <v>151</v>
      </c>
      <c r="C35" s="494"/>
      <c r="D35" s="216">
        <f>D36</f>
        <v>0</v>
      </c>
      <c r="E35" s="199"/>
      <c r="F35" s="220"/>
    </row>
    <row r="36" spans="1:6" s="214" customFormat="1" ht="29.25" customHeight="1">
      <c r="A36" s="97"/>
      <c r="B36" s="103"/>
      <c r="C36" s="240" t="s">
        <v>151</v>
      </c>
      <c r="D36" s="94">
        <f>D37</f>
        <v>0</v>
      </c>
      <c r="E36" s="124"/>
      <c r="F36" s="228"/>
    </row>
    <row r="37" spans="1:6" ht="29.25" customHeight="1">
      <c r="A37" s="97"/>
      <c r="B37" s="197"/>
      <c r="C37" s="241"/>
      <c r="D37" s="94">
        <v>0</v>
      </c>
      <c r="E37" s="124"/>
      <c r="F37" s="228"/>
    </row>
    <row r="38" spans="1:6" s="161" customFormat="1" ht="29.25" customHeight="1">
      <c r="A38" s="110"/>
      <c r="B38" s="493" t="s">
        <v>524</v>
      </c>
      <c r="C38" s="494"/>
      <c r="D38" s="216">
        <f>D39</f>
        <v>607100000</v>
      </c>
      <c r="E38" s="199"/>
      <c r="F38" s="218"/>
    </row>
    <row r="39" spans="1:6" s="214" customFormat="1" ht="29.25" customHeight="1">
      <c r="A39" s="97"/>
      <c r="B39" s="103"/>
      <c r="C39" s="240" t="s">
        <v>307</v>
      </c>
      <c r="D39" s="94">
        <f>SUM(D40:D41)</f>
        <v>607100000</v>
      </c>
      <c r="E39" s="124"/>
      <c r="F39" s="228"/>
    </row>
    <row r="40" spans="1:6" ht="29.25" customHeight="1">
      <c r="A40" s="97"/>
      <c r="B40" s="121"/>
      <c r="C40" s="361"/>
      <c r="D40" s="94">
        <v>600000000</v>
      </c>
      <c r="E40" s="124" t="s">
        <v>303</v>
      </c>
      <c r="F40" s="228"/>
    </row>
    <row r="41" spans="1:6" ht="29.25" customHeight="1">
      <c r="A41" s="97"/>
      <c r="B41" s="197"/>
      <c r="C41" s="362"/>
      <c r="D41" s="94">
        <v>7100000</v>
      </c>
      <c r="E41" s="124" t="s">
        <v>547</v>
      </c>
      <c r="F41" s="228"/>
    </row>
    <row r="42" spans="1:6" s="161" customFormat="1" ht="29.25" customHeight="1">
      <c r="A42" s="110"/>
      <c r="B42" s="496" t="s">
        <v>308</v>
      </c>
      <c r="C42" s="493"/>
      <c r="D42" s="216">
        <f>D43</f>
        <v>437000000</v>
      </c>
      <c r="E42" s="219"/>
      <c r="F42" s="220"/>
    </row>
    <row r="43" spans="1:6" s="214" customFormat="1" ht="29.25" customHeight="1">
      <c r="A43" s="97"/>
      <c r="B43" s="103"/>
      <c r="C43" s="51" t="s">
        <v>308</v>
      </c>
      <c r="D43" s="95">
        <f>SUM(D44:D55)</f>
        <v>437000000</v>
      </c>
      <c r="E43" s="135"/>
      <c r="F43" s="229"/>
    </row>
    <row r="44" spans="1:6" ht="29.25" customHeight="1">
      <c r="A44" s="97"/>
      <c r="B44" s="121"/>
      <c r="C44" s="121"/>
      <c r="D44" s="95">
        <v>101000000</v>
      </c>
      <c r="E44" s="135" t="s">
        <v>370</v>
      </c>
      <c r="F44" s="229"/>
    </row>
    <row r="45" spans="1:6" ht="29.25" customHeight="1">
      <c r="A45" s="97"/>
      <c r="B45" s="121"/>
      <c r="C45" s="121"/>
      <c r="D45" s="95">
        <v>145000000</v>
      </c>
      <c r="E45" s="135" t="s">
        <v>371</v>
      </c>
      <c r="F45" s="229"/>
    </row>
    <row r="46" spans="1:6" ht="29.25" customHeight="1">
      <c r="A46" s="97"/>
      <c r="B46" s="121"/>
      <c r="C46" s="121"/>
      <c r="D46" s="95">
        <v>10000000</v>
      </c>
      <c r="E46" s="135" t="s">
        <v>372</v>
      </c>
      <c r="F46" s="229"/>
    </row>
    <row r="47" spans="1:6" ht="29.25" customHeight="1">
      <c r="A47" s="97"/>
      <c r="B47" s="121"/>
      <c r="C47" s="121"/>
      <c r="D47" s="95">
        <v>20000000</v>
      </c>
      <c r="E47" s="135" t="s">
        <v>373</v>
      </c>
      <c r="F47" s="229"/>
    </row>
    <row r="48" spans="1:6" ht="29.25" customHeight="1">
      <c r="A48" s="97"/>
      <c r="B48" s="121"/>
      <c r="C48" s="121"/>
      <c r="D48" s="95">
        <v>10000000</v>
      </c>
      <c r="E48" s="135" t="s">
        <v>374</v>
      </c>
      <c r="F48" s="229"/>
    </row>
    <row r="49" spans="1:6" ht="29.25" customHeight="1">
      <c r="A49" s="97"/>
      <c r="B49" s="121"/>
      <c r="C49" s="198"/>
      <c r="D49" s="95">
        <v>30000000</v>
      </c>
      <c r="E49" s="135" t="s">
        <v>375</v>
      </c>
      <c r="F49" s="230"/>
    </row>
    <row r="50" spans="1:6" ht="29.25" customHeight="1">
      <c r="A50" s="97"/>
      <c r="B50" s="121"/>
      <c r="C50" s="198"/>
      <c r="D50" s="95">
        <v>20000000</v>
      </c>
      <c r="E50" s="136" t="s">
        <v>376</v>
      </c>
      <c r="F50" s="230"/>
    </row>
    <row r="51" spans="1:6" ht="29.25" customHeight="1">
      <c r="A51" s="121"/>
      <c r="B51" s="121"/>
      <c r="C51" s="198"/>
      <c r="D51" s="95">
        <v>12000000</v>
      </c>
      <c r="E51" s="135" t="s">
        <v>548</v>
      </c>
      <c r="F51" s="230"/>
    </row>
    <row r="52" spans="1:6" ht="29.25" customHeight="1">
      <c r="A52" s="97"/>
      <c r="B52" s="121"/>
      <c r="C52" s="198"/>
      <c r="D52" s="95">
        <v>5000000</v>
      </c>
      <c r="E52" s="135" t="s">
        <v>549</v>
      </c>
      <c r="F52" s="364"/>
    </row>
    <row r="53" spans="1:6" ht="29.25" customHeight="1">
      <c r="A53" s="97"/>
      <c r="B53" s="121"/>
      <c r="C53" s="198"/>
      <c r="D53" s="95">
        <v>42000000</v>
      </c>
      <c r="E53" s="135" t="s">
        <v>550</v>
      </c>
      <c r="F53" s="364"/>
    </row>
    <row r="54" spans="1:6" ht="29.25" customHeight="1">
      <c r="A54" s="97"/>
      <c r="B54" s="121"/>
      <c r="C54" s="198"/>
      <c r="D54" s="95">
        <v>30000000</v>
      </c>
      <c r="E54" s="135" t="s">
        <v>551</v>
      </c>
      <c r="F54" s="364"/>
    </row>
    <row r="55" spans="1:6" ht="29.25" customHeight="1" thickBot="1">
      <c r="A55" s="97"/>
      <c r="B55" s="121"/>
      <c r="C55" s="198"/>
      <c r="D55" s="95">
        <v>12000000</v>
      </c>
      <c r="E55" s="135" t="s">
        <v>552</v>
      </c>
      <c r="F55" s="363"/>
    </row>
    <row r="56" spans="1:6" s="283" customFormat="1" ht="29.25" customHeight="1">
      <c r="A56" s="446" t="s">
        <v>207</v>
      </c>
      <c r="B56" s="447"/>
      <c r="C56" s="495"/>
      <c r="D56" s="203">
        <f>D57+D90+D131</f>
        <v>61550719000</v>
      </c>
      <c r="E56" s="206"/>
      <c r="F56" s="324"/>
    </row>
    <row r="57" spans="1:6" s="161" customFormat="1" ht="29.25" customHeight="1">
      <c r="A57" s="215"/>
      <c r="B57" s="496" t="s">
        <v>525</v>
      </c>
      <c r="C57" s="493"/>
      <c r="D57" s="216">
        <f>D58+D71</f>
        <v>50550231000</v>
      </c>
      <c r="E57" s="219"/>
      <c r="F57" s="220"/>
    </row>
    <row r="58" spans="1:6" s="214" customFormat="1" ht="29.25" customHeight="1">
      <c r="A58" s="97"/>
      <c r="B58" s="98"/>
      <c r="C58" s="51" t="s">
        <v>318</v>
      </c>
      <c r="D58" s="94">
        <f>SUM(D59:D70)</f>
        <v>10118795000</v>
      </c>
      <c r="E58" s="148"/>
      <c r="F58" s="231"/>
    </row>
    <row r="59" spans="1:6" ht="29.25" customHeight="1">
      <c r="A59" s="97"/>
      <c r="B59" s="195"/>
      <c r="C59" s="121"/>
      <c r="D59" s="94">
        <v>700000000</v>
      </c>
      <c r="E59" s="148" t="s">
        <v>377</v>
      </c>
      <c r="F59" s="231"/>
    </row>
    <row r="60" spans="1:6" ht="29.25" customHeight="1">
      <c r="A60" s="97"/>
      <c r="B60" s="195"/>
      <c r="C60" s="121"/>
      <c r="D60" s="94">
        <v>1110000000</v>
      </c>
      <c r="E60" s="148" t="s">
        <v>553</v>
      </c>
      <c r="F60" s="231"/>
    </row>
    <row r="61" spans="1:6" ht="29.25" customHeight="1">
      <c r="A61" s="97"/>
      <c r="B61" s="195"/>
      <c r="C61" s="121"/>
      <c r="D61" s="94">
        <v>1730000000</v>
      </c>
      <c r="E61" s="190" t="s">
        <v>554</v>
      </c>
      <c r="F61" s="231"/>
    </row>
    <row r="62" spans="1:6" ht="29.25" customHeight="1">
      <c r="A62" s="97"/>
      <c r="B62" s="195"/>
      <c r="C62" s="121"/>
      <c r="D62" s="94">
        <v>190000000</v>
      </c>
      <c r="E62" s="190" t="s">
        <v>555</v>
      </c>
      <c r="F62" s="231"/>
    </row>
    <row r="63" spans="1:6" ht="29.25" customHeight="1">
      <c r="A63" s="97"/>
      <c r="B63" s="195"/>
      <c r="C63" s="121"/>
      <c r="D63" s="94">
        <v>2710000000</v>
      </c>
      <c r="E63" s="190" t="s">
        <v>556</v>
      </c>
      <c r="F63" s="231"/>
    </row>
    <row r="64" spans="1:6" ht="29.25" customHeight="1">
      <c r="A64" s="97"/>
      <c r="B64" s="195"/>
      <c r="C64" s="121"/>
      <c r="D64" s="94">
        <v>730000000</v>
      </c>
      <c r="E64" s="190" t="s">
        <v>557</v>
      </c>
      <c r="F64" s="231"/>
    </row>
    <row r="65" spans="1:6" ht="29.25" customHeight="1">
      <c r="A65" s="97"/>
      <c r="B65" s="195"/>
      <c r="C65" s="121"/>
      <c r="D65" s="94">
        <v>230000000</v>
      </c>
      <c r="E65" s="190" t="s">
        <v>558</v>
      </c>
      <c r="F65" s="231"/>
    </row>
    <row r="66" spans="1:6" ht="29.25" customHeight="1">
      <c r="A66" s="97"/>
      <c r="B66" s="195"/>
      <c r="C66" s="121"/>
      <c r="D66" s="94">
        <v>168000000</v>
      </c>
      <c r="E66" s="190" t="s">
        <v>559</v>
      </c>
      <c r="F66" s="231"/>
    </row>
    <row r="67" spans="1:6" ht="29.25" customHeight="1">
      <c r="A67" s="97"/>
      <c r="B67" s="195"/>
      <c r="C67" s="121"/>
      <c r="D67" s="94">
        <v>1312000000</v>
      </c>
      <c r="E67" s="190" t="s">
        <v>560</v>
      </c>
      <c r="F67" s="231"/>
    </row>
    <row r="68" spans="1:6" ht="29.25" customHeight="1">
      <c r="A68" s="97"/>
      <c r="B68" s="195"/>
      <c r="C68" s="121"/>
      <c r="D68" s="94">
        <v>624000000</v>
      </c>
      <c r="E68" s="126" t="s">
        <v>561</v>
      </c>
      <c r="F68" s="231"/>
    </row>
    <row r="69" spans="1:6" ht="29.25" customHeight="1">
      <c r="A69" s="97"/>
      <c r="B69" s="195"/>
      <c r="C69" s="121"/>
      <c r="D69" s="94">
        <v>134585000</v>
      </c>
      <c r="E69" s="191" t="s">
        <v>562</v>
      </c>
      <c r="F69" s="231"/>
    </row>
    <row r="70" spans="1:6" ht="29.25" customHeight="1">
      <c r="A70" s="97"/>
      <c r="B70" s="195"/>
      <c r="C70" s="121"/>
      <c r="D70" s="94">
        <v>480210000</v>
      </c>
      <c r="E70" s="191" t="s">
        <v>563</v>
      </c>
      <c r="F70" s="231"/>
    </row>
    <row r="71" spans="1:6" s="214" customFormat="1" ht="29.25" customHeight="1">
      <c r="A71" s="97"/>
      <c r="B71" s="100"/>
      <c r="C71" s="51" t="s">
        <v>319</v>
      </c>
      <c r="D71" s="94">
        <f>SUM(D72:D89)</f>
        <v>40431436000</v>
      </c>
      <c r="E71" s="148"/>
      <c r="F71" s="232"/>
    </row>
    <row r="72" spans="1:6" ht="29.25" customHeight="1">
      <c r="A72" s="97"/>
      <c r="B72" s="195"/>
      <c r="C72" s="121"/>
      <c r="D72" s="94">
        <v>2875000000</v>
      </c>
      <c r="E72" s="148" t="s">
        <v>378</v>
      </c>
      <c r="F72" s="232"/>
    </row>
    <row r="73" spans="1:6" ht="29.25" customHeight="1">
      <c r="A73" s="97"/>
      <c r="B73" s="195"/>
      <c r="C73" s="121"/>
      <c r="D73" s="94">
        <v>4273500000</v>
      </c>
      <c r="E73" s="148" t="s">
        <v>564</v>
      </c>
      <c r="F73" s="232"/>
    </row>
    <row r="74" spans="1:6" ht="29.25" customHeight="1">
      <c r="A74" s="97"/>
      <c r="B74" s="195"/>
      <c r="C74" s="121"/>
      <c r="D74" s="94">
        <v>6840500000</v>
      </c>
      <c r="E74" s="190" t="s">
        <v>565</v>
      </c>
      <c r="F74" s="232"/>
    </row>
    <row r="75" spans="1:6" ht="29.25" customHeight="1">
      <c r="A75" s="97"/>
      <c r="B75" s="195"/>
      <c r="C75" s="121"/>
      <c r="D75" s="94">
        <v>731500000</v>
      </c>
      <c r="E75" s="190" t="s">
        <v>566</v>
      </c>
      <c r="F75" s="232"/>
    </row>
    <row r="76" spans="1:6" ht="29.25" customHeight="1">
      <c r="A76" s="97"/>
      <c r="B76" s="195"/>
      <c r="C76" s="121"/>
      <c r="D76" s="94">
        <v>10703500000</v>
      </c>
      <c r="E76" s="190" t="s">
        <v>567</v>
      </c>
      <c r="F76" s="232"/>
    </row>
    <row r="77" spans="1:6" ht="29.25" customHeight="1">
      <c r="A77" s="97"/>
      <c r="B77" s="195"/>
      <c r="C77" s="121"/>
      <c r="D77" s="94">
        <v>3890500000</v>
      </c>
      <c r="E77" s="190" t="s">
        <v>568</v>
      </c>
      <c r="F77" s="232"/>
    </row>
    <row r="78" spans="1:6" ht="29.25" customHeight="1">
      <c r="A78" s="97"/>
      <c r="B78" s="195"/>
      <c r="C78" s="121"/>
      <c r="D78" s="94">
        <v>885500000</v>
      </c>
      <c r="E78" s="190" t="s">
        <v>569</v>
      </c>
      <c r="F78" s="232"/>
    </row>
    <row r="79" spans="1:6" ht="29.25" customHeight="1">
      <c r="A79" s="97"/>
      <c r="B79" s="195"/>
      <c r="C79" s="121"/>
      <c r="D79" s="94">
        <v>709800000</v>
      </c>
      <c r="E79" s="190" t="s">
        <v>570</v>
      </c>
      <c r="F79" s="232"/>
    </row>
    <row r="80" spans="1:6" ht="29.25" customHeight="1">
      <c r="A80" s="97"/>
      <c r="B80" s="195"/>
      <c r="C80" s="121"/>
      <c r="D80" s="94">
        <v>5505700000</v>
      </c>
      <c r="E80" s="190" t="s">
        <v>571</v>
      </c>
      <c r="F80" s="232"/>
    </row>
    <row r="81" spans="1:6" ht="29.25" customHeight="1">
      <c r="A81" s="97"/>
      <c r="B81" s="195"/>
      <c r="C81" s="121"/>
      <c r="D81" s="94">
        <v>2402400000</v>
      </c>
      <c r="E81" s="126" t="s">
        <v>572</v>
      </c>
      <c r="F81" s="232"/>
    </row>
    <row r="82" spans="1:6" ht="29.25" customHeight="1">
      <c r="A82" s="97"/>
      <c r="B82" s="195"/>
      <c r="C82" s="121"/>
      <c r="D82" s="94">
        <v>113479000</v>
      </c>
      <c r="E82" s="124" t="s">
        <v>573</v>
      </c>
      <c r="F82" s="232"/>
    </row>
    <row r="83" spans="1:6" ht="29.25" customHeight="1">
      <c r="A83" s="97"/>
      <c r="B83" s="195"/>
      <c r="C83" s="121"/>
      <c r="D83" s="94">
        <v>47063000</v>
      </c>
      <c r="E83" s="124" t="s">
        <v>574</v>
      </c>
      <c r="F83" s="232"/>
    </row>
    <row r="84" spans="1:6" ht="29.25" customHeight="1">
      <c r="A84" s="97"/>
      <c r="B84" s="195"/>
      <c r="C84" s="121"/>
      <c r="D84" s="94">
        <v>26539000</v>
      </c>
      <c r="E84" s="124" t="s">
        <v>575</v>
      </c>
      <c r="F84" s="232"/>
    </row>
    <row r="85" spans="1:6" ht="29.25" customHeight="1">
      <c r="A85" s="97"/>
      <c r="B85" s="195"/>
      <c r="C85" s="121"/>
      <c r="D85" s="94">
        <v>19485000</v>
      </c>
      <c r="E85" s="124" t="s">
        <v>576</v>
      </c>
      <c r="F85" s="232"/>
    </row>
    <row r="86" spans="1:6" ht="29.25" customHeight="1">
      <c r="A86" s="97"/>
      <c r="B86" s="195"/>
      <c r="C86" s="121"/>
      <c r="D86" s="94">
        <v>60034000</v>
      </c>
      <c r="E86" s="124" t="s">
        <v>577</v>
      </c>
      <c r="F86" s="232"/>
    </row>
    <row r="87" spans="1:6" ht="29.25" customHeight="1">
      <c r="A87" s="97"/>
      <c r="B87" s="195"/>
      <c r="C87" s="121"/>
      <c r="D87" s="94">
        <v>923125000</v>
      </c>
      <c r="E87" s="124" t="s">
        <v>578</v>
      </c>
      <c r="F87" s="232"/>
    </row>
    <row r="88" spans="1:6" ht="29.25" customHeight="1">
      <c r="A88" s="97"/>
      <c r="B88" s="195"/>
      <c r="C88" s="121"/>
      <c r="D88" s="94">
        <v>357311000</v>
      </c>
      <c r="E88" s="124" t="s">
        <v>579</v>
      </c>
      <c r="F88" s="232"/>
    </row>
    <row r="89" spans="1:6" ht="29.25" customHeight="1">
      <c r="A89" s="97"/>
      <c r="B89" s="195"/>
      <c r="C89" s="121"/>
      <c r="D89" s="94">
        <v>66500000</v>
      </c>
      <c r="E89" s="124" t="s">
        <v>580</v>
      </c>
      <c r="F89" s="232"/>
    </row>
    <row r="90" spans="1:6" s="161" customFormat="1" ht="29.25" customHeight="1">
      <c r="A90" s="110"/>
      <c r="B90" s="496" t="s">
        <v>526</v>
      </c>
      <c r="C90" s="497"/>
      <c r="D90" s="216">
        <f>D91+D100+D107+D114+D122</f>
        <v>7140471000</v>
      </c>
      <c r="E90" s="219"/>
      <c r="F90" s="221"/>
    </row>
    <row r="91" spans="1:6" s="214" customFormat="1" ht="29.25" customHeight="1">
      <c r="A91" s="97"/>
      <c r="B91" s="98"/>
      <c r="C91" s="51" t="s">
        <v>318</v>
      </c>
      <c r="D91" s="94">
        <f>SUM(D92:D99)</f>
        <v>863438000</v>
      </c>
      <c r="E91" s="124"/>
      <c r="F91" s="232"/>
    </row>
    <row r="92" spans="1:6" ht="29.25" customHeight="1">
      <c r="A92" s="97"/>
      <c r="B92" s="195"/>
      <c r="C92" s="121"/>
      <c r="D92" s="94">
        <v>99080000</v>
      </c>
      <c r="E92" s="124" t="s">
        <v>286</v>
      </c>
      <c r="F92" s="232"/>
    </row>
    <row r="93" spans="1:6" ht="29.25" customHeight="1">
      <c r="A93" s="97"/>
      <c r="B93" s="195"/>
      <c r="C93" s="121"/>
      <c r="D93" s="94">
        <v>73883000</v>
      </c>
      <c r="E93" s="124" t="s">
        <v>287</v>
      </c>
      <c r="F93" s="232"/>
    </row>
    <row r="94" spans="1:6" ht="29.25" customHeight="1">
      <c r="A94" s="97"/>
      <c r="B94" s="195"/>
      <c r="C94" s="121"/>
      <c r="D94" s="94">
        <v>41937000</v>
      </c>
      <c r="E94" s="124" t="s">
        <v>288</v>
      </c>
      <c r="F94" s="232"/>
    </row>
    <row r="95" spans="1:6" ht="29.25" customHeight="1">
      <c r="A95" s="97"/>
      <c r="B95" s="195"/>
      <c r="C95" s="121"/>
      <c r="D95" s="94">
        <v>27708000</v>
      </c>
      <c r="E95" s="124" t="s">
        <v>289</v>
      </c>
      <c r="F95" s="232"/>
    </row>
    <row r="96" spans="1:6" ht="29.25" customHeight="1">
      <c r="A96" s="97"/>
      <c r="B96" s="195"/>
      <c r="C96" s="121"/>
      <c r="D96" s="94">
        <v>72144000</v>
      </c>
      <c r="E96" s="124" t="s">
        <v>290</v>
      </c>
      <c r="F96" s="232"/>
    </row>
    <row r="97" spans="1:6" ht="29.25" customHeight="1">
      <c r="A97" s="97"/>
      <c r="B97" s="195"/>
      <c r="C97" s="121"/>
      <c r="D97" s="94">
        <v>257300000</v>
      </c>
      <c r="E97" s="124" t="s">
        <v>379</v>
      </c>
      <c r="F97" s="232"/>
    </row>
    <row r="98" spans="1:6" ht="29.25" customHeight="1">
      <c r="A98" s="97"/>
      <c r="B98" s="195"/>
      <c r="C98" s="121"/>
      <c r="D98" s="94">
        <v>163586000</v>
      </c>
      <c r="E98" s="124" t="s">
        <v>380</v>
      </c>
      <c r="F98" s="232"/>
    </row>
    <row r="99" spans="1:6" ht="29.25" customHeight="1">
      <c r="A99" s="97"/>
      <c r="B99" s="195"/>
      <c r="C99" s="121"/>
      <c r="D99" s="94">
        <v>127800000</v>
      </c>
      <c r="E99" s="124" t="s">
        <v>381</v>
      </c>
      <c r="F99" s="232"/>
    </row>
    <row r="100" spans="1:6" s="214" customFormat="1" ht="29.25" customHeight="1">
      <c r="A100" s="97"/>
      <c r="B100" s="100"/>
      <c r="C100" s="51" t="s">
        <v>320</v>
      </c>
      <c r="D100" s="94">
        <f>SUM(D101:D106)</f>
        <v>413474000</v>
      </c>
      <c r="E100" s="124"/>
      <c r="F100" s="231"/>
    </row>
    <row r="101" spans="1:6" ht="29.25" customHeight="1">
      <c r="A101" s="97"/>
      <c r="B101" s="195"/>
      <c r="C101" s="121"/>
      <c r="D101" s="94">
        <v>56447000</v>
      </c>
      <c r="E101" s="124" t="s">
        <v>286</v>
      </c>
      <c r="F101" s="231"/>
    </row>
    <row r="102" spans="1:6" ht="29.25" customHeight="1">
      <c r="A102" s="97"/>
      <c r="B102" s="195"/>
      <c r="C102" s="121"/>
      <c r="D102" s="94">
        <v>102696000</v>
      </c>
      <c r="E102" s="124" t="s">
        <v>287</v>
      </c>
      <c r="F102" s="231"/>
    </row>
    <row r="103" spans="1:6" ht="29.25" customHeight="1">
      <c r="A103" s="97"/>
      <c r="B103" s="195"/>
      <c r="C103" s="121"/>
      <c r="D103" s="94">
        <v>49943000</v>
      </c>
      <c r="E103" s="124" t="s">
        <v>288</v>
      </c>
      <c r="F103" s="231"/>
    </row>
    <row r="104" spans="1:6" ht="29.25" customHeight="1">
      <c r="A104" s="97"/>
      <c r="B104" s="195"/>
      <c r="C104" s="121"/>
      <c r="D104" s="94">
        <v>20879000</v>
      </c>
      <c r="E104" s="124" t="s">
        <v>289</v>
      </c>
      <c r="F104" s="231"/>
    </row>
    <row r="105" spans="1:6" ht="29.25" customHeight="1">
      <c r="A105" s="97"/>
      <c r="B105" s="195"/>
      <c r="C105" s="121"/>
      <c r="D105" s="94">
        <v>65009000</v>
      </c>
      <c r="E105" s="124" t="s">
        <v>290</v>
      </c>
      <c r="F105" s="231"/>
    </row>
    <row r="106" spans="1:6" ht="29.25" customHeight="1">
      <c r="A106" s="97"/>
      <c r="B106" s="195"/>
      <c r="C106" s="121"/>
      <c r="D106" s="94">
        <v>118500000</v>
      </c>
      <c r="E106" s="124" t="s">
        <v>379</v>
      </c>
      <c r="F106" s="231"/>
    </row>
    <row r="107" spans="1:6" s="214" customFormat="1" ht="29.25" customHeight="1">
      <c r="A107" s="97"/>
      <c r="B107" s="100"/>
      <c r="C107" s="51" t="s">
        <v>323</v>
      </c>
      <c r="D107" s="94">
        <f>SUM(D108:D113)</f>
        <v>2739921000</v>
      </c>
      <c r="E107" s="124"/>
      <c r="F107" s="227"/>
    </row>
    <row r="108" spans="1:6" ht="29.25" customHeight="1">
      <c r="A108" s="97"/>
      <c r="B108" s="195"/>
      <c r="C108" s="121"/>
      <c r="D108" s="94">
        <v>479605000</v>
      </c>
      <c r="E108" s="124" t="s">
        <v>286</v>
      </c>
      <c r="F108" s="227"/>
    </row>
    <row r="109" spans="1:6" ht="29.25" customHeight="1">
      <c r="A109" s="97"/>
      <c r="B109" s="195"/>
      <c r="C109" s="121"/>
      <c r="D109" s="94">
        <v>86300000</v>
      </c>
      <c r="E109" s="124" t="s">
        <v>287</v>
      </c>
      <c r="F109" s="227"/>
    </row>
    <row r="110" spans="1:6" ht="29.25" customHeight="1">
      <c r="A110" s="97"/>
      <c r="B110" s="195"/>
      <c r="C110" s="121"/>
      <c r="D110" s="94">
        <v>96280000</v>
      </c>
      <c r="E110" s="124" t="s">
        <v>288</v>
      </c>
      <c r="F110" s="227"/>
    </row>
    <row r="111" spans="1:6" ht="29.25" customHeight="1">
      <c r="A111" s="97"/>
      <c r="B111" s="195"/>
      <c r="C111" s="121"/>
      <c r="D111" s="94">
        <v>71625000</v>
      </c>
      <c r="E111" s="124" t="s">
        <v>289</v>
      </c>
      <c r="F111" s="227"/>
    </row>
    <row r="112" spans="1:6" ht="29.25" customHeight="1">
      <c r="A112" s="97"/>
      <c r="B112" s="195"/>
      <c r="C112" s="121"/>
      <c r="D112" s="94">
        <v>349638000</v>
      </c>
      <c r="E112" s="124" t="s">
        <v>290</v>
      </c>
      <c r="F112" s="227"/>
    </row>
    <row r="113" spans="1:6" ht="29.25" customHeight="1">
      <c r="A113" s="97"/>
      <c r="B113" s="195"/>
      <c r="C113" s="121"/>
      <c r="D113" s="94">
        <v>1656473000</v>
      </c>
      <c r="E113" s="124" t="s">
        <v>382</v>
      </c>
      <c r="F113" s="227"/>
    </row>
    <row r="114" spans="1:6" s="214" customFormat="1" ht="29.25" customHeight="1">
      <c r="A114" s="97"/>
      <c r="B114" s="100"/>
      <c r="C114" s="51" t="s">
        <v>322</v>
      </c>
      <c r="D114" s="94">
        <f>SUM(D115:D121)</f>
        <v>1922274000</v>
      </c>
      <c r="E114" s="124"/>
      <c r="F114" s="227"/>
    </row>
    <row r="115" spans="1:6" ht="29.25" customHeight="1">
      <c r="A115" s="97"/>
      <c r="B115" s="195"/>
      <c r="C115" s="121"/>
      <c r="D115" s="94">
        <v>557253000</v>
      </c>
      <c r="E115" s="124" t="s">
        <v>286</v>
      </c>
      <c r="F115" s="227"/>
    </row>
    <row r="116" spans="1:6" ht="29.25" customHeight="1">
      <c r="A116" s="97"/>
      <c r="B116" s="195"/>
      <c r="C116" s="121"/>
      <c r="D116" s="94">
        <v>489002000</v>
      </c>
      <c r="E116" s="124" t="s">
        <v>287</v>
      </c>
      <c r="F116" s="227"/>
    </row>
    <row r="117" spans="1:6" ht="29.25" customHeight="1">
      <c r="A117" s="97"/>
      <c r="B117" s="195"/>
      <c r="C117" s="121"/>
      <c r="D117" s="94">
        <v>91766000</v>
      </c>
      <c r="E117" s="124" t="s">
        <v>288</v>
      </c>
      <c r="F117" s="227"/>
    </row>
    <row r="118" spans="1:6" ht="29.25" customHeight="1">
      <c r="A118" s="97"/>
      <c r="B118" s="195"/>
      <c r="C118" s="121"/>
      <c r="D118" s="94">
        <v>30897000</v>
      </c>
      <c r="E118" s="124" t="s">
        <v>289</v>
      </c>
      <c r="F118" s="227"/>
    </row>
    <row r="119" spans="1:6" ht="29.25" customHeight="1">
      <c r="A119" s="97"/>
      <c r="B119" s="195"/>
      <c r="C119" s="121"/>
      <c r="D119" s="94">
        <v>161101000</v>
      </c>
      <c r="E119" s="124" t="s">
        <v>290</v>
      </c>
      <c r="F119" s="227"/>
    </row>
    <row r="120" spans="1:6" ht="29.25" customHeight="1">
      <c r="A120" s="97"/>
      <c r="B120" s="195"/>
      <c r="C120" s="121"/>
      <c r="D120" s="94">
        <v>291600000</v>
      </c>
      <c r="E120" s="124" t="s">
        <v>379</v>
      </c>
      <c r="F120" s="227"/>
    </row>
    <row r="121" spans="1:6" ht="29.25" customHeight="1">
      <c r="A121" s="97"/>
      <c r="B121" s="195"/>
      <c r="C121" s="121"/>
      <c r="D121" s="94">
        <v>300655000</v>
      </c>
      <c r="E121" s="124" t="s">
        <v>380</v>
      </c>
      <c r="F121" s="227"/>
    </row>
    <row r="122" spans="1:6" s="214" customFormat="1" ht="29.25" customHeight="1">
      <c r="A122" s="97"/>
      <c r="B122" s="100"/>
      <c r="C122" s="51" t="s">
        <v>60</v>
      </c>
      <c r="D122" s="94">
        <f>SUM(D123:D130)</f>
        <v>1201364000</v>
      </c>
      <c r="E122" s="124"/>
      <c r="F122" s="227"/>
    </row>
    <row r="123" spans="1:6" ht="29.25" customHeight="1">
      <c r="A123" s="97"/>
      <c r="B123" s="195"/>
      <c r="C123" s="121"/>
      <c r="D123" s="94">
        <v>140265000</v>
      </c>
      <c r="E123" s="124" t="s">
        <v>286</v>
      </c>
      <c r="F123" s="227"/>
    </row>
    <row r="124" spans="1:6" ht="29.25" customHeight="1">
      <c r="A124" s="97"/>
      <c r="B124" s="195"/>
      <c r="C124" s="121"/>
      <c r="D124" s="94">
        <v>193192000</v>
      </c>
      <c r="E124" s="124" t="s">
        <v>287</v>
      </c>
      <c r="F124" s="227"/>
    </row>
    <row r="125" spans="1:6" ht="29.25" customHeight="1">
      <c r="A125" s="97"/>
      <c r="B125" s="195"/>
      <c r="C125" s="121"/>
      <c r="D125" s="94">
        <v>30819000</v>
      </c>
      <c r="E125" s="124" t="s">
        <v>288</v>
      </c>
      <c r="F125" s="227"/>
    </row>
    <row r="126" spans="1:6" ht="29.25" customHeight="1">
      <c r="A126" s="97"/>
      <c r="B126" s="195"/>
      <c r="C126" s="121"/>
      <c r="D126" s="94">
        <v>13490000</v>
      </c>
      <c r="E126" s="124" t="s">
        <v>289</v>
      </c>
      <c r="F126" s="227"/>
    </row>
    <row r="127" spans="1:6" ht="29.25" customHeight="1">
      <c r="A127" s="97"/>
      <c r="B127" s="195"/>
      <c r="C127" s="121"/>
      <c r="D127" s="94">
        <v>43406000</v>
      </c>
      <c r="E127" s="124" t="s">
        <v>290</v>
      </c>
      <c r="F127" s="227"/>
    </row>
    <row r="128" spans="1:6" ht="29.25" customHeight="1">
      <c r="A128" s="97"/>
      <c r="B128" s="195"/>
      <c r="C128" s="121"/>
      <c r="D128" s="94">
        <v>524990000</v>
      </c>
      <c r="E128" s="124" t="s">
        <v>379</v>
      </c>
      <c r="F128" s="227"/>
    </row>
    <row r="129" spans="1:6" ht="29.25" customHeight="1">
      <c r="A129" s="97"/>
      <c r="B129" s="195"/>
      <c r="C129" s="121"/>
      <c r="D129" s="94">
        <v>193502000</v>
      </c>
      <c r="E129" s="124" t="s">
        <v>380</v>
      </c>
      <c r="F129" s="227"/>
    </row>
    <row r="130" spans="1:6" ht="29.25" customHeight="1">
      <c r="A130" s="97"/>
      <c r="B130" s="195"/>
      <c r="C130" s="121"/>
      <c r="D130" s="94">
        <v>61700000</v>
      </c>
      <c r="E130" s="124" t="s">
        <v>302</v>
      </c>
      <c r="F130" s="227"/>
    </row>
    <row r="131" spans="1:6" s="161" customFormat="1" ht="29.25" customHeight="1">
      <c r="A131" s="110"/>
      <c r="B131" s="496" t="s">
        <v>309</v>
      </c>
      <c r="C131" s="493"/>
      <c r="D131" s="216">
        <f>D132</f>
        <v>3860017000</v>
      </c>
      <c r="E131" s="199"/>
      <c r="F131" s="222"/>
    </row>
    <row r="132" spans="1:6" s="214" customFormat="1" ht="29.25" customHeight="1">
      <c r="A132" s="97"/>
      <c r="B132" s="120"/>
      <c r="C132" s="51" t="s">
        <v>309</v>
      </c>
      <c r="D132" s="95">
        <f>SUM(D133:D182)</f>
        <v>3860017000</v>
      </c>
      <c r="E132" s="136"/>
      <c r="F132" s="233"/>
    </row>
    <row r="133" spans="1:6" ht="29.25" customHeight="1">
      <c r="A133" s="97"/>
      <c r="B133" s="121"/>
      <c r="C133" s="121"/>
      <c r="D133" s="95">
        <v>60000000</v>
      </c>
      <c r="E133" s="136" t="s">
        <v>663</v>
      </c>
      <c r="F133" s="233"/>
    </row>
    <row r="134" spans="1:6" ht="29.25" customHeight="1">
      <c r="A134" s="97"/>
      <c r="B134" s="121"/>
      <c r="C134" s="121"/>
      <c r="D134" s="95">
        <v>46000000</v>
      </c>
      <c r="E134" s="136" t="s">
        <v>664</v>
      </c>
      <c r="F134" s="233"/>
    </row>
    <row r="135" spans="1:6" ht="29.25" customHeight="1">
      <c r="A135" s="97"/>
      <c r="B135" s="121"/>
      <c r="C135" s="121"/>
      <c r="D135" s="95">
        <v>50000000</v>
      </c>
      <c r="E135" s="136" t="s">
        <v>665</v>
      </c>
      <c r="F135" s="233"/>
    </row>
    <row r="136" spans="1:6" ht="29.25" customHeight="1">
      <c r="A136" s="97"/>
      <c r="B136" s="121"/>
      <c r="C136" s="121"/>
      <c r="D136" s="95">
        <v>20000000</v>
      </c>
      <c r="E136" s="136" t="s">
        <v>666</v>
      </c>
      <c r="F136" s="233"/>
    </row>
    <row r="137" spans="1:6" ht="29.25" customHeight="1">
      <c r="A137" s="97"/>
      <c r="B137" s="121"/>
      <c r="C137" s="121"/>
      <c r="D137" s="95">
        <v>176000000</v>
      </c>
      <c r="E137" s="136" t="s">
        <v>667</v>
      </c>
      <c r="F137" s="233"/>
    </row>
    <row r="138" spans="1:6" ht="29.25" customHeight="1">
      <c r="A138" s="97"/>
      <c r="B138" s="121"/>
      <c r="C138" s="121"/>
      <c r="D138" s="95">
        <v>100000000</v>
      </c>
      <c r="E138" s="136" t="s">
        <v>383</v>
      </c>
      <c r="F138" s="233"/>
    </row>
    <row r="139" spans="1:6" ht="29.25" customHeight="1">
      <c r="A139" s="97"/>
      <c r="B139" s="121"/>
      <c r="C139" s="121"/>
      <c r="D139" s="95">
        <v>35000000</v>
      </c>
      <c r="E139" s="136" t="s">
        <v>384</v>
      </c>
      <c r="F139" s="233"/>
    </row>
    <row r="140" spans="1:6" ht="29.25" customHeight="1">
      <c r="A140" s="97"/>
      <c r="B140" s="121"/>
      <c r="C140" s="121"/>
      <c r="D140" s="95">
        <v>15000000</v>
      </c>
      <c r="E140" s="136" t="s">
        <v>385</v>
      </c>
      <c r="F140" s="233"/>
    </row>
    <row r="141" spans="1:6" ht="29.25" customHeight="1">
      <c r="A141" s="97"/>
      <c r="B141" s="121"/>
      <c r="C141" s="121"/>
      <c r="D141" s="95">
        <v>30000000</v>
      </c>
      <c r="E141" s="136" t="s">
        <v>386</v>
      </c>
      <c r="F141" s="233"/>
    </row>
    <row r="142" spans="1:6" ht="29.25" customHeight="1">
      <c r="A142" s="97"/>
      <c r="B142" s="121"/>
      <c r="C142" s="121"/>
      <c r="D142" s="95">
        <v>15000000</v>
      </c>
      <c r="E142" s="136" t="s">
        <v>387</v>
      </c>
      <c r="F142" s="233"/>
    </row>
    <row r="143" spans="1:6" ht="29.25" customHeight="1">
      <c r="A143" s="97"/>
      <c r="B143" s="121"/>
      <c r="C143" s="121"/>
      <c r="D143" s="95">
        <v>17000000</v>
      </c>
      <c r="E143" s="136" t="s">
        <v>388</v>
      </c>
      <c r="F143" s="233"/>
    </row>
    <row r="144" spans="1:6" ht="29.25" customHeight="1">
      <c r="A144" s="97"/>
      <c r="B144" s="121"/>
      <c r="C144" s="121"/>
      <c r="D144" s="95">
        <v>30000000</v>
      </c>
      <c r="E144" s="136" t="s">
        <v>389</v>
      </c>
      <c r="F144" s="233"/>
    </row>
    <row r="145" spans="1:6" ht="29.25" customHeight="1">
      <c r="A145" s="97"/>
      <c r="B145" s="121"/>
      <c r="C145" s="121"/>
      <c r="D145" s="95">
        <v>22500000</v>
      </c>
      <c r="E145" s="136" t="s">
        <v>390</v>
      </c>
      <c r="F145" s="233"/>
    </row>
    <row r="146" spans="1:6" ht="29.25" customHeight="1">
      <c r="A146" s="97"/>
      <c r="B146" s="121"/>
      <c r="C146" s="121"/>
      <c r="D146" s="95">
        <v>15000000</v>
      </c>
      <c r="E146" s="136" t="s">
        <v>391</v>
      </c>
      <c r="F146" s="233"/>
    </row>
    <row r="147" spans="1:6" ht="29.25" customHeight="1">
      <c r="A147" s="97"/>
      <c r="B147" s="121"/>
      <c r="C147" s="121"/>
      <c r="D147" s="95">
        <v>10000000</v>
      </c>
      <c r="E147" s="136" t="s">
        <v>392</v>
      </c>
      <c r="F147" s="233"/>
    </row>
    <row r="148" spans="1:6" ht="29.25" customHeight="1">
      <c r="A148" s="97"/>
      <c r="B148" s="121"/>
      <c r="C148" s="121"/>
      <c r="D148" s="95">
        <v>30000000</v>
      </c>
      <c r="E148" s="136" t="s">
        <v>393</v>
      </c>
      <c r="F148" s="233"/>
    </row>
    <row r="149" spans="1:6" ht="29.25" customHeight="1">
      <c r="A149" s="97"/>
      <c r="B149" s="121"/>
      <c r="C149" s="121"/>
      <c r="D149" s="95">
        <v>35000000</v>
      </c>
      <c r="E149" s="136" t="s">
        <v>394</v>
      </c>
      <c r="F149" s="233"/>
    </row>
    <row r="150" spans="1:6" ht="29.25" customHeight="1">
      <c r="A150" s="97"/>
      <c r="B150" s="121"/>
      <c r="C150" s="121"/>
      <c r="D150" s="95">
        <v>20000000</v>
      </c>
      <c r="E150" s="136" t="s">
        <v>395</v>
      </c>
      <c r="F150" s="233"/>
    </row>
    <row r="151" spans="1:6" ht="29.25" customHeight="1">
      <c r="A151" s="97"/>
      <c r="B151" s="121"/>
      <c r="C151" s="121"/>
      <c r="D151" s="95">
        <v>100000000</v>
      </c>
      <c r="E151" s="136" t="s">
        <v>396</v>
      </c>
      <c r="F151" s="233"/>
    </row>
    <row r="152" spans="1:6" ht="29.25" customHeight="1">
      <c r="A152" s="97"/>
      <c r="B152" s="121"/>
      <c r="C152" s="121"/>
      <c r="D152" s="95">
        <v>18000000</v>
      </c>
      <c r="E152" s="136" t="s">
        <v>397</v>
      </c>
      <c r="F152" s="233"/>
    </row>
    <row r="153" spans="1:6" ht="29.25" customHeight="1">
      <c r="A153" s="97"/>
      <c r="B153" s="121"/>
      <c r="C153" s="121"/>
      <c r="D153" s="95">
        <v>20000000</v>
      </c>
      <c r="E153" s="136" t="s">
        <v>398</v>
      </c>
      <c r="F153" s="233"/>
    </row>
    <row r="154" spans="1:6" ht="29.25" customHeight="1">
      <c r="A154" s="97"/>
      <c r="B154" s="121"/>
      <c r="C154" s="121"/>
      <c r="D154" s="95">
        <v>20000000</v>
      </c>
      <c r="E154" s="136" t="s">
        <v>399</v>
      </c>
      <c r="F154" s="233"/>
    </row>
    <row r="155" spans="1:6" ht="29.25" customHeight="1">
      <c r="A155" s="97"/>
      <c r="B155" s="121"/>
      <c r="C155" s="121"/>
      <c r="D155" s="95">
        <v>10000000</v>
      </c>
      <c r="E155" s="136" t="s">
        <v>400</v>
      </c>
      <c r="F155" s="233"/>
    </row>
    <row r="156" spans="1:6" ht="29.25" customHeight="1">
      <c r="A156" s="97"/>
      <c r="B156" s="121"/>
      <c r="C156" s="121"/>
      <c r="D156" s="95">
        <v>30000000</v>
      </c>
      <c r="E156" s="136" t="s">
        <v>401</v>
      </c>
      <c r="F156" s="233"/>
    </row>
    <row r="157" spans="1:6" ht="29.25" customHeight="1">
      <c r="A157" s="97"/>
      <c r="B157" s="121"/>
      <c r="C157" s="121"/>
      <c r="D157" s="95">
        <v>2000000</v>
      </c>
      <c r="E157" s="136" t="s">
        <v>402</v>
      </c>
      <c r="F157" s="233"/>
    </row>
    <row r="158" spans="1:6" ht="29.25" customHeight="1">
      <c r="A158" s="97"/>
      <c r="B158" s="121"/>
      <c r="C158" s="121"/>
      <c r="D158" s="95">
        <v>20000000</v>
      </c>
      <c r="E158" s="136" t="s">
        <v>403</v>
      </c>
      <c r="F158" s="233"/>
    </row>
    <row r="159" spans="1:6" ht="29.25" customHeight="1">
      <c r="A159" s="97"/>
      <c r="B159" s="121"/>
      <c r="C159" s="121"/>
      <c r="D159" s="95">
        <v>150000000</v>
      </c>
      <c r="E159" s="136" t="s">
        <v>404</v>
      </c>
      <c r="F159" s="233"/>
    </row>
    <row r="160" spans="1:6" ht="29.25" customHeight="1">
      <c r="A160" s="97"/>
      <c r="B160" s="121"/>
      <c r="C160" s="121"/>
      <c r="D160" s="95">
        <v>100000000</v>
      </c>
      <c r="E160" s="136" t="s">
        <v>405</v>
      </c>
      <c r="F160" s="233"/>
    </row>
    <row r="161" spans="1:6" ht="29.25" customHeight="1">
      <c r="A161" s="97"/>
      <c r="B161" s="121"/>
      <c r="C161" s="121"/>
      <c r="D161" s="95">
        <v>1000000000</v>
      </c>
      <c r="E161" s="136" t="s">
        <v>406</v>
      </c>
      <c r="F161" s="227"/>
    </row>
    <row r="162" spans="1:6" ht="29.25" customHeight="1">
      <c r="A162" s="97"/>
      <c r="B162" s="121"/>
      <c r="C162" s="121"/>
      <c r="D162" s="94">
        <v>350000000</v>
      </c>
      <c r="E162" s="124" t="s">
        <v>407</v>
      </c>
      <c r="F162" s="227"/>
    </row>
    <row r="163" spans="1:6" ht="29.25" customHeight="1">
      <c r="A163" s="97"/>
      <c r="B163" s="121"/>
      <c r="C163" s="121"/>
      <c r="D163" s="94">
        <v>62968000</v>
      </c>
      <c r="E163" s="124" t="s">
        <v>291</v>
      </c>
      <c r="F163" s="227"/>
    </row>
    <row r="164" spans="1:6" ht="29.25" customHeight="1">
      <c r="A164" s="97"/>
      <c r="B164" s="121"/>
      <c r="C164" s="121"/>
      <c r="D164" s="94">
        <v>24537000</v>
      </c>
      <c r="E164" s="124" t="s">
        <v>292</v>
      </c>
      <c r="F164" s="227"/>
    </row>
    <row r="165" spans="1:6" ht="29.25" customHeight="1">
      <c r="A165" s="97"/>
      <c r="B165" s="121"/>
      <c r="C165" s="121"/>
      <c r="D165" s="94">
        <v>25497000</v>
      </c>
      <c r="E165" s="124" t="s">
        <v>293</v>
      </c>
      <c r="F165" s="227"/>
    </row>
    <row r="166" spans="1:6" ht="29.25" customHeight="1">
      <c r="A166" s="97"/>
      <c r="B166" s="121"/>
      <c r="C166" s="121"/>
      <c r="D166" s="94">
        <v>6944000</v>
      </c>
      <c r="E166" s="124" t="s">
        <v>294</v>
      </c>
      <c r="F166" s="234"/>
    </row>
    <row r="167" spans="1:6" ht="29.25" customHeight="1">
      <c r="A167" s="97"/>
      <c r="B167" s="121"/>
      <c r="C167" s="121"/>
      <c r="D167" s="133">
        <v>79890000</v>
      </c>
      <c r="E167" s="136" t="s">
        <v>295</v>
      </c>
      <c r="F167" s="233"/>
    </row>
    <row r="168" spans="1:6" ht="29.25" customHeight="1">
      <c r="A168" s="97"/>
      <c r="B168" s="121"/>
      <c r="C168" s="121"/>
      <c r="D168" s="95">
        <v>44943000</v>
      </c>
      <c r="E168" s="136" t="s">
        <v>296</v>
      </c>
      <c r="F168" s="227"/>
    </row>
    <row r="169" spans="1:6" ht="29.25" customHeight="1">
      <c r="A169" s="97"/>
      <c r="B169" s="121"/>
      <c r="C169" s="121"/>
      <c r="D169" s="94">
        <v>300672000</v>
      </c>
      <c r="E169" s="124" t="s">
        <v>408</v>
      </c>
      <c r="F169" s="234"/>
    </row>
    <row r="170" spans="1:6" ht="29.25" customHeight="1">
      <c r="A170" s="97"/>
      <c r="B170" s="121"/>
      <c r="C170" s="121"/>
      <c r="D170" s="133">
        <v>52263000</v>
      </c>
      <c r="E170" s="134" t="s">
        <v>409</v>
      </c>
      <c r="F170" s="233"/>
    </row>
    <row r="171" spans="1:6" ht="29.25" customHeight="1">
      <c r="A171" s="97"/>
      <c r="B171" s="121"/>
      <c r="C171" s="121"/>
      <c r="D171" s="95">
        <v>82803000</v>
      </c>
      <c r="E171" s="136" t="s">
        <v>410</v>
      </c>
      <c r="F171" s="233"/>
    </row>
    <row r="172" spans="1:6" ht="29.25" customHeight="1">
      <c r="A172" s="97"/>
      <c r="B172" s="121"/>
      <c r="C172" s="121"/>
      <c r="D172" s="95">
        <v>48000000</v>
      </c>
      <c r="E172" s="136" t="s">
        <v>581</v>
      </c>
      <c r="F172" s="365"/>
    </row>
    <row r="173" spans="1:6" ht="29.25" customHeight="1">
      <c r="A173" s="97"/>
      <c r="B173" s="121"/>
      <c r="C173" s="121"/>
      <c r="D173" s="95">
        <v>50000000</v>
      </c>
      <c r="E173" s="136" t="s">
        <v>582</v>
      </c>
      <c r="F173" s="365"/>
    </row>
    <row r="174" spans="1:6" ht="29.25" customHeight="1">
      <c r="A174" s="97"/>
      <c r="B174" s="121"/>
      <c r="C174" s="121"/>
      <c r="D174" s="95">
        <v>30000000</v>
      </c>
      <c r="E174" s="136" t="s">
        <v>583</v>
      </c>
      <c r="F174" s="365"/>
    </row>
    <row r="175" spans="1:6" ht="29.25" customHeight="1">
      <c r="A175" s="97"/>
      <c r="B175" s="121"/>
      <c r="C175" s="121"/>
      <c r="D175" s="95">
        <v>100000000</v>
      </c>
      <c r="E175" s="136" t="s">
        <v>584</v>
      </c>
      <c r="F175" s="365"/>
    </row>
    <row r="176" spans="1:6" ht="29.25" customHeight="1">
      <c r="A176" s="97"/>
      <c r="B176" s="121"/>
      <c r="C176" s="121"/>
      <c r="D176" s="95">
        <v>20000000</v>
      </c>
      <c r="E176" s="136" t="s">
        <v>585</v>
      </c>
      <c r="F176" s="365"/>
    </row>
    <row r="177" spans="1:6" ht="29.25" customHeight="1">
      <c r="A177" s="97"/>
      <c r="B177" s="121"/>
      <c r="C177" s="121"/>
      <c r="D177" s="95">
        <v>5000000</v>
      </c>
      <c r="E177" s="136" t="s">
        <v>586</v>
      </c>
      <c r="F177" s="365"/>
    </row>
    <row r="178" spans="1:6" ht="29.25" customHeight="1">
      <c r="A178" s="97"/>
      <c r="B178" s="121"/>
      <c r="C178" s="121"/>
      <c r="D178" s="95">
        <v>30000000</v>
      </c>
      <c r="E178" s="136" t="s">
        <v>587</v>
      </c>
      <c r="F178" s="365"/>
    </row>
    <row r="179" spans="1:6" ht="29.25" customHeight="1">
      <c r="A179" s="97"/>
      <c r="B179" s="121"/>
      <c r="C179" s="121"/>
      <c r="D179" s="95">
        <v>10000000</v>
      </c>
      <c r="E179" s="136" t="s">
        <v>588</v>
      </c>
      <c r="F179" s="365"/>
    </row>
    <row r="180" spans="1:6" ht="29.25" customHeight="1">
      <c r="A180" s="97"/>
      <c r="B180" s="121"/>
      <c r="C180" s="121"/>
      <c r="D180" s="95">
        <v>20000000</v>
      </c>
      <c r="E180" s="136" t="s">
        <v>589</v>
      </c>
      <c r="F180" s="365"/>
    </row>
    <row r="181" spans="1:6" ht="29.25" customHeight="1">
      <c r="A181" s="97"/>
      <c r="B181" s="121"/>
      <c r="C181" s="121"/>
      <c r="D181" s="95">
        <v>80000000</v>
      </c>
      <c r="E181" s="136" t="s">
        <v>590</v>
      </c>
      <c r="F181" s="365"/>
    </row>
    <row r="182" spans="1:6" ht="29.25" customHeight="1" thickBot="1">
      <c r="A182" s="97"/>
      <c r="B182" s="121"/>
      <c r="C182" s="121"/>
      <c r="D182" s="95">
        <v>240000000</v>
      </c>
      <c r="E182" s="136" t="s">
        <v>591</v>
      </c>
      <c r="F182" s="365"/>
    </row>
    <row r="183" spans="1:6" s="283" customFormat="1" ht="29.25" customHeight="1">
      <c r="A183" s="446" t="s">
        <v>80</v>
      </c>
      <c r="B183" s="447"/>
      <c r="C183" s="495"/>
      <c r="D183" s="207">
        <f>D184</f>
        <v>292167000</v>
      </c>
      <c r="E183" s="206"/>
      <c r="F183" s="325"/>
    </row>
    <row r="184" spans="1:6" s="161" customFormat="1" ht="29.25" customHeight="1">
      <c r="A184" s="215"/>
      <c r="B184" s="496" t="s">
        <v>80</v>
      </c>
      <c r="C184" s="497"/>
      <c r="D184" s="216">
        <f>D185+D195+D197+D201+D214+D218+D231+D233+D243+D249+D252+D256+D264+D266+D268+D270</f>
        <v>292167000</v>
      </c>
      <c r="E184" s="219"/>
      <c r="F184" s="223"/>
    </row>
    <row r="185" spans="1:6" s="214" customFormat="1" ht="29.25" customHeight="1">
      <c r="A185" s="97"/>
      <c r="B185" s="101"/>
      <c r="C185" s="240" t="s">
        <v>324</v>
      </c>
      <c r="D185" s="94">
        <f>SUM(D186:D194)</f>
        <v>105343000</v>
      </c>
      <c r="E185" s="127"/>
      <c r="F185" s="227"/>
    </row>
    <row r="186" spans="1:6" ht="29.25" customHeight="1">
      <c r="A186" s="97"/>
      <c r="B186" s="201"/>
      <c r="C186" s="198"/>
      <c r="D186" s="94">
        <v>4000000</v>
      </c>
      <c r="E186" s="127" t="s">
        <v>411</v>
      </c>
      <c r="F186" s="227"/>
    </row>
    <row r="187" spans="1:6" ht="29.25" customHeight="1">
      <c r="A187" s="97"/>
      <c r="B187" s="201"/>
      <c r="C187" s="198"/>
      <c r="D187" s="94">
        <v>143000</v>
      </c>
      <c r="E187" s="127" t="s">
        <v>412</v>
      </c>
      <c r="F187" s="227"/>
    </row>
    <row r="188" spans="1:6" ht="29.25" customHeight="1">
      <c r="A188" s="97"/>
      <c r="B188" s="201"/>
      <c r="C188" s="198"/>
      <c r="D188" s="94">
        <v>20000000</v>
      </c>
      <c r="E188" s="127" t="s">
        <v>413</v>
      </c>
      <c r="F188" s="227"/>
    </row>
    <row r="189" spans="1:6" ht="29.25" customHeight="1">
      <c r="A189" s="97"/>
      <c r="B189" s="201"/>
      <c r="C189" s="198"/>
      <c r="D189" s="94">
        <v>600000</v>
      </c>
      <c r="E189" s="127" t="s">
        <v>414</v>
      </c>
      <c r="F189" s="227"/>
    </row>
    <row r="190" spans="1:6" ht="29.25" customHeight="1">
      <c r="A190" s="97"/>
      <c r="B190" s="201"/>
      <c r="C190" s="198"/>
      <c r="D190" s="94">
        <v>8400000</v>
      </c>
      <c r="E190" s="127" t="s">
        <v>415</v>
      </c>
      <c r="F190" s="227"/>
    </row>
    <row r="191" spans="1:6" ht="29.25" customHeight="1">
      <c r="A191" s="97"/>
      <c r="B191" s="201"/>
      <c r="C191" s="198"/>
      <c r="D191" s="94">
        <v>62000000</v>
      </c>
      <c r="E191" s="127" t="s">
        <v>592</v>
      </c>
      <c r="F191" s="227"/>
    </row>
    <row r="192" spans="1:6" ht="29.25" customHeight="1">
      <c r="A192" s="97"/>
      <c r="B192" s="201"/>
      <c r="C192" s="198"/>
      <c r="D192" s="94">
        <v>3000000</v>
      </c>
      <c r="E192" s="127" t="s">
        <v>593</v>
      </c>
      <c r="F192" s="227"/>
    </row>
    <row r="193" spans="1:6" ht="29.25" customHeight="1">
      <c r="A193" s="97"/>
      <c r="B193" s="201"/>
      <c r="C193" s="198"/>
      <c r="D193" s="94">
        <v>4800000</v>
      </c>
      <c r="E193" s="127" t="s">
        <v>594</v>
      </c>
      <c r="F193" s="227"/>
    </row>
    <row r="194" spans="1:6" ht="29.25" customHeight="1">
      <c r="A194" s="97"/>
      <c r="B194" s="201"/>
      <c r="C194" s="198"/>
      <c r="D194" s="94">
        <v>2400000</v>
      </c>
      <c r="E194" s="127" t="s">
        <v>595</v>
      </c>
      <c r="F194" s="227"/>
    </row>
    <row r="195" spans="1:6" s="214" customFormat="1" ht="29.25" customHeight="1">
      <c r="A195" s="97"/>
      <c r="B195" s="102"/>
      <c r="C195" s="240" t="s">
        <v>64</v>
      </c>
      <c r="D195" s="94">
        <f>SUM(D196)</f>
        <v>0</v>
      </c>
      <c r="E195" s="127"/>
      <c r="F195" s="227"/>
    </row>
    <row r="196" spans="1:6" ht="29.25" customHeight="1">
      <c r="A196" s="97"/>
      <c r="B196" s="201"/>
      <c r="C196" s="198"/>
      <c r="D196" s="94">
        <v>0</v>
      </c>
      <c r="E196" s="127"/>
      <c r="F196" s="227"/>
    </row>
    <row r="197" spans="1:6" s="214" customFormat="1" ht="29.25" customHeight="1">
      <c r="A197" s="97"/>
      <c r="B197" s="102"/>
      <c r="C197" s="240" t="s">
        <v>325</v>
      </c>
      <c r="D197" s="94">
        <f>SUM(D198:D200)</f>
        <v>11400000</v>
      </c>
      <c r="E197" s="127"/>
      <c r="F197" s="227"/>
    </row>
    <row r="198" spans="1:6" ht="29.25" customHeight="1">
      <c r="A198" s="97"/>
      <c r="B198" s="201"/>
      <c r="C198" s="198"/>
      <c r="D198" s="94">
        <v>2400000</v>
      </c>
      <c r="E198" s="127" t="s">
        <v>416</v>
      </c>
      <c r="F198" s="227"/>
    </row>
    <row r="199" spans="1:6" ht="29.25" customHeight="1">
      <c r="A199" s="97"/>
      <c r="B199" s="201"/>
      <c r="C199" s="198"/>
      <c r="D199" s="94">
        <v>7200000</v>
      </c>
      <c r="E199" s="127" t="s">
        <v>596</v>
      </c>
      <c r="F199" s="227"/>
    </row>
    <row r="200" spans="1:6" ht="29.25" customHeight="1">
      <c r="A200" s="97"/>
      <c r="B200" s="201"/>
      <c r="C200" s="198"/>
      <c r="D200" s="94">
        <v>1800000</v>
      </c>
      <c r="E200" s="127" t="s">
        <v>597</v>
      </c>
      <c r="F200" s="227"/>
    </row>
    <row r="201" spans="1:6" s="214" customFormat="1" ht="29.25" customHeight="1">
      <c r="A201" s="97"/>
      <c r="B201" s="102"/>
      <c r="C201" s="240" t="s">
        <v>326</v>
      </c>
      <c r="D201" s="94">
        <f>SUM(D202:D213)</f>
        <v>36358000</v>
      </c>
      <c r="E201" s="127"/>
      <c r="F201" s="227"/>
    </row>
    <row r="202" spans="1:6" ht="29.25" customHeight="1">
      <c r="A202" s="97"/>
      <c r="B202" s="201"/>
      <c r="C202" s="198"/>
      <c r="D202" s="94">
        <v>1000000</v>
      </c>
      <c r="E202" s="127" t="s">
        <v>417</v>
      </c>
      <c r="F202" s="227"/>
    </row>
    <row r="203" spans="1:6" ht="29.25" customHeight="1">
      <c r="A203" s="97"/>
      <c r="B203" s="201"/>
      <c r="C203" s="198"/>
      <c r="D203" s="94">
        <v>1311000</v>
      </c>
      <c r="E203" s="127" t="s">
        <v>418</v>
      </c>
      <c r="F203" s="227"/>
    </row>
    <row r="204" spans="1:6" ht="29.25" customHeight="1">
      <c r="A204" s="97"/>
      <c r="B204" s="201"/>
      <c r="C204" s="198"/>
      <c r="D204" s="94">
        <v>365000</v>
      </c>
      <c r="E204" s="127" t="s">
        <v>419</v>
      </c>
      <c r="F204" s="227"/>
    </row>
    <row r="205" spans="1:6" ht="29.25" customHeight="1">
      <c r="A205" s="97"/>
      <c r="B205" s="201"/>
      <c r="C205" s="198"/>
      <c r="D205" s="94">
        <v>1764000</v>
      </c>
      <c r="E205" s="127" t="s">
        <v>420</v>
      </c>
      <c r="F205" s="227"/>
    </row>
    <row r="206" spans="1:6" ht="29.25" customHeight="1">
      <c r="A206" s="97"/>
      <c r="B206" s="201"/>
      <c r="C206" s="198"/>
      <c r="D206" s="94">
        <v>1500000</v>
      </c>
      <c r="E206" s="127" t="s">
        <v>421</v>
      </c>
      <c r="F206" s="227"/>
    </row>
    <row r="207" spans="1:6" ht="29.25" customHeight="1">
      <c r="A207" s="97"/>
      <c r="B207" s="201"/>
      <c r="C207" s="198"/>
      <c r="D207" s="94">
        <v>900000</v>
      </c>
      <c r="E207" s="127" t="s">
        <v>422</v>
      </c>
      <c r="F207" s="227"/>
    </row>
    <row r="208" spans="1:6" ht="29.25" customHeight="1">
      <c r="A208" s="97"/>
      <c r="B208" s="201"/>
      <c r="C208" s="198"/>
      <c r="D208" s="94">
        <v>4518000</v>
      </c>
      <c r="E208" s="127" t="s">
        <v>423</v>
      </c>
      <c r="F208" s="227"/>
    </row>
    <row r="209" spans="1:6" ht="29.25" customHeight="1">
      <c r="A209" s="97"/>
      <c r="B209" s="201"/>
      <c r="C209" s="198"/>
      <c r="D209" s="94">
        <v>3000000</v>
      </c>
      <c r="E209" s="127" t="s">
        <v>598</v>
      </c>
      <c r="F209" s="227"/>
    </row>
    <row r="210" spans="1:6" ht="29.25" customHeight="1">
      <c r="A210" s="97"/>
      <c r="B210" s="201"/>
      <c r="C210" s="198"/>
      <c r="D210" s="94">
        <v>8000000</v>
      </c>
      <c r="E210" s="127" t="s">
        <v>599</v>
      </c>
      <c r="F210" s="227"/>
    </row>
    <row r="211" spans="1:6" ht="29.25" customHeight="1">
      <c r="A211" s="97"/>
      <c r="B211" s="201"/>
      <c r="C211" s="198"/>
      <c r="D211" s="94">
        <v>4000000</v>
      </c>
      <c r="E211" s="127" t="s">
        <v>600</v>
      </c>
      <c r="F211" s="227"/>
    </row>
    <row r="212" spans="1:6" ht="29.25" customHeight="1">
      <c r="A212" s="97"/>
      <c r="B212" s="201"/>
      <c r="C212" s="198"/>
      <c r="D212" s="94">
        <v>5000000</v>
      </c>
      <c r="E212" s="127" t="s">
        <v>601</v>
      </c>
      <c r="F212" s="227"/>
    </row>
    <row r="213" spans="1:6" ht="29.25" customHeight="1">
      <c r="A213" s="97"/>
      <c r="B213" s="201"/>
      <c r="C213" s="198"/>
      <c r="D213" s="94">
        <v>5000000</v>
      </c>
      <c r="E213" s="127" t="s">
        <v>602</v>
      </c>
      <c r="F213" s="227"/>
    </row>
    <row r="214" spans="1:6" s="214" customFormat="1" ht="29.25" customHeight="1">
      <c r="A214" s="97"/>
      <c r="B214" s="102"/>
      <c r="C214" s="240" t="s">
        <v>327</v>
      </c>
      <c r="D214" s="94">
        <f>SUM(D215:D217)</f>
        <v>2500000</v>
      </c>
      <c r="E214" s="127"/>
      <c r="F214" s="227"/>
    </row>
    <row r="215" spans="1:6" ht="29.25" customHeight="1">
      <c r="A215" s="97"/>
      <c r="B215" s="201"/>
      <c r="C215" s="198"/>
      <c r="D215" s="94">
        <v>500000</v>
      </c>
      <c r="E215" s="127" t="s">
        <v>424</v>
      </c>
      <c r="F215" s="227"/>
    </row>
    <row r="216" spans="1:6" ht="29.25" customHeight="1">
      <c r="A216" s="97"/>
      <c r="B216" s="201"/>
      <c r="C216" s="198"/>
      <c r="D216" s="94">
        <v>500000</v>
      </c>
      <c r="E216" s="127" t="s">
        <v>425</v>
      </c>
      <c r="F216" s="227"/>
    </row>
    <row r="217" spans="1:6" ht="29.25" customHeight="1">
      <c r="A217" s="97"/>
      <c r="B217" s="201"/>
      <c r="C217" s="198"/>
      <c r="D217" s="94">
        <v>1500000</v>
      </c>
      <c r="E217" s="127" t="s">
        <v>603</v>
      </c>
      <c r="F217" s="227"/>
    </row>
    <row r="218" spans="1:6" s="214" customFormat="1" ht="29.25" customHeight="1">
      <c r="A218" s="97"/>
      <c r="B218" s="102"/>
      <c r="C218" s="240" t="s">
        <v>328</v>
      </c>
      <c r="D218" s="94">
        <f>SUM(D219:D230)</f>
        <v>18130000</v>
      </c>
      <c r="E218" s="127"/>
      <c r="F218" s="227"/>
    </row>
    <row r="219" spans="1:6" ht="29.25" customHeight="1">
      <c r="A219" s="97"/>
      <c r="B219" s="201"/>
      <c r="C219" s="198"/>
      <c r="D219" s="94">
        <v>1200000</v>
      </c>
      <c r="E219" s="127" t="s">
        <v>426</v>
      </c>
      <c r="F219" s="227"/>
    </row>
    <row r="220" spans="1:6" ht="29.25" customHeight="1">
      <c r="A220" s="97"/>
      <c r="B220" s="201"/>
      <c r="C220" s="198"/>
      <c r="D220" s="94">
        <v>2000000</v>
      </c>
      <c r="E220" s="127" t="s">
        <v>427</v>
      </c>
      <c r="F220" s="227"/>
    </row>
    <row r="221" spans="1:6" ht="29.25" customHeight="1">
      <c r="A221" s="97"/>
      <c r="B221" s="201"/>
      <c r="C221" s="198"/>
      <c r="D221" s="94">
        <v>1500000</v>
      </c>
      <c r="E221" s="127" t="s">
        <v>428</v>
      </c>
      <c r="F221" s="227"/>
    </row>
    <row r="222" spans="1:6" ht="29.25" customHeight="1">
      <c r="A222" s="97"/>
      <c r="B222" s="201"/>
      <c r="C222" s="198"/>
      <c r="D222" s="94">
        <v>1000000</v>
      </c>
      <c r="E222" s="127" t="s">
        <v>429</v>
      </c>
      <c r="F222" s="227"/>
    </row>
    <row r="223" spans="1:6" ht="29.25" customHeight="1">
      <c r="A223" s="97"/>
      <c r="B223" s="201"/>
      <c r="C223" s="198"/>
      <c r="D223" s="94">
        <v>780000</v>
      </c>
      <c r="E223" s="127" t="s">
        <v>430</v>
      </c>
      <c r="F223" s="227"/>
    </row>
    <row r="224" spans="1:6" ht="29.25" customHeight="1">
      <c r="A224" s="97"/>
      <c r="B224" s="201"/>
      <c r="C224" s="198"/>
      <c r="D224" s="94">
        <v>800000</v>
      </c>
      <c r="E224" s="127" t="s">
        <v>431</v>
      </c>
      <c r="F224" s="227"/>
    </row>
    <row r="225" spans="1:6" ht="29.25" customHeight="1">
      <c r="A225" s="97"/>
      <c r="B225" s="201"/>
      <c r="C225" s="198"/>
      <c r="D225" s="94">
        <v>800000</v>
      </c>
      <c r="E225" s="127" t="s">
        <v>432</v>
      </c>
      <c r="F225" s="227"/>
    </row>
    <row r="226" spans="1:6" ht="29.25" customHeight="1">
      <c r="A226" s="97"/>
      <c r="B226" s="201"/>
      <c r="C226" s="198"/>
      <c r="D226" s="94">
        <v>400000</v>
      </c>
      <c r="E226" s="127" t="s">
        <v>433</v>
      </c>
      <c r="F226" s="227"/>
    </row>
    <row r="227" spans="1:6" ht="29.25" customHeight="1">
      <c r="A227" s="97"/>
      <c r="B227" s="201"/>
      <c r="C227" s="198"/>
      <c r="D227" s="94">
        <v>600000</v>
      </c>
      <c r="E227" s="127" t="s">
        <v>434</v>
      </c>
      <c r="F227" s="227"/>
    </row>
    <row r="228" spans="1:6" ht="29.25" customHeight="1">
      <c r="A228" s="97"/>
      <c r="B228" s="201"/>
      <c r="C228" s="198"/>
      <c r="D228" s="94">
        <v>750000</v>
      </c>
      <c r="E228" s="127" t="s">
        <v>435</v>
      </c>
      <c r="F228" s="227"/>
    </row>
    <row r="229" spans="1:6" ht="29.25" customHeight="1">
      <c r="A229" s="97"/>
      <c r="B229" s="201"/>
      <c r="C229" s="198"/>
      <c r="D229" s="94">
        <v>3000000</v>
      </c>
      <c r="E229" s="127" t="s">
        <v>604</v>
      </c>
      <c r="F229" s="227"/>
    </row>
    <row r="230" spans="1:6" ht="29.25" customHeight="1">
      <c r="A230" s="97"/>
      <c r="B230" s="201"/>
      <c r="C230" s="198"/>
      <c r="D230" s="94">
        <v>5300000</v>
      </c>
      <c r="E230" s="127" t="s">
        <v>605</v>
      </c>
      <c r="F230" s="227"/>
    </row>
    <row r="231" spans="1:6" s="214" customFormat="1" ht="29.25" customHeight="1">
      <c r="A231" s="97"/>
      <c r="B231" s="102"/>
      <c r="C231" s="240" t="s">
        <v>329</v>
      </c>
      <c r="D231" s="94">
        <f>SUM(D232)</f>
        <v>0</v>
      </c>
      <c r="E231" s="127"/>
      <c r="F231" s="227"/>
    </row>
    <row r="232" spans="1:6" ht="29.25" customHeight="1">
      <c r="A232" s="97"/>
      <c r="B232" s="201"/>
      <c r="C232" s="198"/>
      <c r="D232" s="94">
        <v>0</v>
      </c>
      <c r="E232" s="127"/>
      <c r="F232" s="227"/>
    </row>
    <row r="233" spans="1:6" s="214" customFormat="1" ht="29.25" customHeight="1">
      <c r="A233" s="97"/>
      <c r="B233" s="102"/>
      <c r="C233" s="240" t="s">
        <v>330</v>
      </c>
      <c r="D233" s="94">
        <f>SUM(D234:D242)</f>
        <v>23900000</v>
      </c>
      <c r="E233" s="127"/>
      <c r="F233" s="228"/>
    </row>
    <row r="234" spans="1:6" ht="29.25" customHeight="1">
      <c r="A234" s="97"/>
      <c r="B234" s="201"/>
      <c r="C234" s="198"/>
      <c r="D234" s="94">
        <v>1200000</v>
      </c>
      <c r="E234" s="127" t="s">
        <v>436</v>
      </c>
      <c r="F234" s="228"/>
    </row>
    <row r="235" spans="1:6" ht="29.25" customHeight="1">
      <c r="A235" s="97"/>
      <c r="B235" s="201"/>
      <c r="C235" s="198"/>
      <c r="D235" s="94">
        <v>1200000</v>
      </c>
      <c r="E235" s="127" t="s">
        <v>437</v>
      </c>
      <c r="F235" s="228"/>
    </row>
    <row r="236" spans="1:6" ht="29.25" customHeight="1">
      <c r="A236" s="97"/>
      <c r="B236" s="201"/>
      <c r="C236" s="198"/>
      <c r="D236" s="94">
        <v>400000</v>
      </c>
      <c r="E236" s="127" t="s">
        <v>438</v>
      </c>
      <c r="F236" s="228"/>
    </row>
    <row r="237" spans="1:6" ht="29.25" customHeight="1">
      <c r="A237" s="97"/>
      <c r="B237" s="201"/>
      <c r="C237" s="198"/>
      <c r="D237" s="94">
        <v>1200000</v>
      </c>
      <c r="E237" s="127" t="s">
        <v>439</v>
      </c>
      <c r="F237" s="228"/>
    </row>
    <row r="238" spans="1:6" ht="29.25" customHeight="1">
      <c r="A238" s="97"/>
      <c r="B238" s="201"/>
      <c r="C238" s="198"/>
      <c r="D238" s="94">
        <v>900000</v>
      </c>
      <c r="E238" s="127" t="s">
        <v>440</v>
      </c>
      <c r="F238" s="228"/>
    </row>
    <row r="239" spans="1:6" ht="29.25" customHeight="1">
      <c r="A239" s="97"/>
      <c r="B239" s="201"/>
      <c r="C239" s="198"/>
      <c r="D239" s="94">
        <v>6000000</v>
      </c>
      <c r="E239" s="127" t="s">
        <v>606</v>
      </c>
      <c r="F239" s="228"/>
    </row>
    <row r="240" spans="1:6" ht="29.25" customHeight="1">
      <c r="A240" s="97"/>
      <c r="B240" s="201"/>
      <c r="C240" s="198"/>
      <c r="D240" s="94">
        <v>8000000</v>
      </c>
      <c r="E240" s="127" t="s">
        <v>607</v>
      </c>
      <c r="F240" s="228"/>
    </row>
    <row r="241" spans="1:6" ht="29.25" customHeight="1">
      <c r="A241" s="97"/>
      <c r="B241" s="201"/>
      <c r="C241" s="198"/>
      <c r="D241" s="94">
        <v>3000000</v>
      </c>
      <c r="E241" s="127" t="s">
        <v>608</v>
      </c>
      <c r="F241" s="228"/>
    </row>
    <row r="242" spans="1:6" ht="29.25" customHeight="1">
      <c r="A242" s="97"/>
      <c r="B242" s="201"/>
      <c r="C242" s="198"/>
      <c r="D242" s="94">
        <v>2000000</v>
      </c>
      <c r="E242" s="127" t="s">
        <v>609</v>
      </c>
      <c r="F242" s="228"/>
    </row>
    <row r="243" spans="1:6" s="214" customFormat="1" ht="29.25" customHeight="1">
      <c r="A243" s="97"/>
      <c r="B243" s="102"/>
      <c r="C243" s="240" t="s">
        <v>331</v>
      </c>
      <c r="D243" s="94">
        <f>SUM(D244:D248)</f>
        <v>14560000</v>
      </c>
      <c r="E243" s="127"/>
      <c r="F243" s="228"/>
    </row>
    <row r="244" spans="1:6" ht="29.25" customHeight="1">
      <c r="A244" s="97"/>
      <c r="B244" s="201"/>
      <c r="C244" s="198"/>
      <c r="D244" s="94">
        <v>960000</v>
      </c>
      <c r="E244" s="127" t="s">
        <v>441</v>
      </c>
      <c r="F244" s="228"/>
    </row>
    <row r="245" spans="1:6" ht="29.25" customHeight="1">
      <c r="A245" s="97"/>
      <c r="B245" s="201"/>
      <c r="C245" s="198"/>
      <c r="D245" s="94">
        <v>2000000</v>
      </c>
      <c r="E245" s="127" t="s">
        <v>442</v>
      </c>
      <c r="F245" s="228"/>
    </row>
    <row r="246" spans="1:6" ht="29.25" customHeight="1">
      <c r="A246" s="97"/>
      <c r="B246" s="201"/>
      <c r="C246" s="198"/>
      <c r="D246" s="94">
        <v>3600000</v>
      </c>
      <c r="E246" s="127" t="s">
        <v>443</v>
      </c>
      <c r="F246" s="228"/>
    </row>
    <row r="247" spans="1:6" ht="29.25" customHeight="1">
      <c r="A247" s="97"/>
      <c r="B247" s="201"/>
      <c r="C247" s="198"/>
      <c r="D247" s="94">
        <v>3000000</v>
      </c>
      <c r="E247" s="127" t="s">
        <v>610</v>
      </c>
      <c r="F247" s="228"/>
    </row>
    <row r="248" spans="1:6" ht="29.25" customHeight="1">
      <c r="A248" s="97"/>
      <c r="B248" s="201"/>
      <c r="C248" s="198"/>
      <c r="D248" s="94">
        <v>5000000</v>
      </c>
      <c r="E248" s="127" t="s">
        <v>611</v>
      </c>
      <c r="F248" s="228"/>
    </row>
    <row r="249" spans="1:6" s="214" customFormat="1" ht="29.25" customHeight="1">
      <c r="A249" s="97"/>
      <c r="B249" s="102"/>
      <c r="C249" s="240" t="s">
        <v>332</v>
      </c>
      <c r="D249" s="94">
        <f>SUM(D250:D251)</f>
        <v>680000</v>
      </c>
      <c r="E249" s="127"/>
      <c r="F249" s="228"/>
    </row>
    <row r="250" spans="1:6" ht="29.25" customHeight="1">
      <c r="A250" s="97"/>
      <c r="B250" s="201"/>
      <c r="C250" s="198"/>
      <c r="D250" s="94">
        <v>80000</v>
      </c>
      <c r="E250" s="127" t="s">
        <v>333</v>
      </c>
      <c r="F250" s="228"/>
    </row>
    <row r="251" spans="1:6" ht="29.25" customHeight="1">
      <c r="A251" s="97"/>
      <c r="B251" s="201"/>
      <c r="C251" s="198"/>
      <c r="D251" s="94">
        <v>600000</v>
      </c>
      <c r="E251" s="127" t="s">
        <v>444</v>
      </c>
      <c r="F251" s="228"/>
    </row>
    <row r="252" spans="1:6" s="214" customFormat="1" ht="29.25" customHeight="1">
      <c r="A252" s="97"/>
      <c r="B252" s="102"/>
      <c r="C252" s="240" t="s">
        <v>334</v>
      </c>
      <c r="D252" s="94">
        <f>SUM(D253:D255)</f>
        <v>25400000</v>
      </c>
      <c r="E252" s="127"/>
      <c r="F252" s="228"/>
    </row>
    <row r="253" spans="1:6" ht="29.25" customHeight="1">
      <c r="A253" s="97"/>
      <c r="B253" s="201"/>
      <c r="C253" s="198"/>
      <c r="D253" s="94">
        <v>4800000</v>
      </c>
      <c r="E253" s="127" t="s">
        <v>445</v>
      </c>
      <c r="F253" s="228"/>
    </row>
    <row r="254" spans="1:6" ht="29.25" customHeight="1">
      <c r="A254" s="97"/>
      <c r="B254" s="201"/>
      <c r="C254" s="198"/>
      <c r="D254" s="94">
        <v>600000</v>
      </c>
      <c r="E254" s="127" t="s">
        <v>446</v>
      </c>
      <c r="F254" s="228"/>
    </row>
    <row r="255" spans="1:6" ht="29.25" customHeight="1">
      <c r="A255" s="97"/>
      <c r="B255" s="201"/>
      <c r="C255" s="198"/>
      <c r="D255" s="94">
        <v>20000000</v>
      </c>
      <c r="E255" s="127" t="s">
        <v>612</v>
      </c>
      <c r="F255" s="228"/>
    </row>
    <row r="256" spans="1:6" s="214" customFormat="1" ht="29.25" customHeight="1">
      <c r="A256" s="97"/>
      <c r="B256" s="102"/>
      <c r="C256" s="240" t="s">
        <v>335</v>
      </c>
      <c r="D256" s="94">
        <f>SUM(D257:D263)</f>
        <v>11312000</v>
      </c>
      <c r="E256" s="127"/>
      <c r="F256" s="228"/>
    </row>
    <row r="257" spans="1:6" ht="29.25" customHeight="1">
      <c r="A257" s="97"/>
      <c r="B257" s="201"/>
      <c r="C257" s="198"/>
      <c r="D257" s="94">
        <v>360000</v>
      </c>
      <c r="E257" s="127" t="s">
        <v>447</v>
      </c>
      <c r="F257" s="228"/>
    </row>
    <row r="258" spans="1:6" ht="29.25" customHeight="1">
      <c r="A258" s="97"/>
      <c r="B258" s="201"/>
      <c r="C258" s="198"/>
      <c r="D258" s="94">
        <v>200000</v>
      </c>
      <c r="E258" s="127" t="s">
        <v>448</v>
      </c>
      <c r="F258" s="228"/>
    </row>
    <row r="259" spans="1:6" ht="29.25" customHeight="1">
      <c r="A259" s="97"/>
      <c r="B259" s="201"/>
      <c r="C259" s="198"/>
      <c r="D259" s="94">
        <v>100000</v>
      </c>
      <c r="E259" s="127" t="s">
        <v>449</v>
      </c>
      <c r="F259" s="228"/>
    </row>
    <row r="260" spans="1:6" ht="29.25" customHeight="1">
      <c r="A260" s="97"/>
      <c r="B260" s="201"/>
      <c r="C260" s="198"/>
      <c r="D260" s="94">
        <v>220000</v>
      </c>
      <c r="E260" s="127" t="s">
        <v>450</v>
      </c>
      <c r="F260" s="228"/>
    </row>
    <row r="261" spans="1:6" ht="29.25" customHeight="1">
      <c r="A261" s="97"/>
      <c r="B261" s="201"/>
      <c r="C261" s="198"/>
      <c r="D261" s="94">
        <v>1000000</v>
      </c>
      <c r="E261" s="127" t="s">
        <v>451</v>
      </c>
      <c r="F261" s="228"/>
    </row>
    <row r="262" spans="1:6" ht="29.25" customHeight="1">
      <c r="A262" s="97"/>
      <c r="B262" s="201"/>
      <c r="C262" s="198"/>
      <c r="D262" s="94">
        <v>432000</v>
      </c>
      <c r="E262" s="127" t="s">
        <v>613</v>
      </c>
      <c r="F262" s="228"/>
    </row>
    <row r="263" spans="1:6" ht="29.25" customHeight="1">
      <c r="A263" s="97"/>
      <c r="B263" s="201"/>
      <c r="C263" s="198"/>
      <c r="D263" s="94">
        <v>9000000</v>
      </c>
      <c r="E263" s="127" t="s">
        <v>614</v>
      </c>
      <c r="F263" s="228"/>
    </row>
    <row r="264" spans="1:6" s="214" customFormat="1" ht="29.25" customHeight="1">
      <c r="A264" s="97"/>
      <c r="B264" s="102"/>
      <c r="C264" s="240" t="s">
        <v>72</v>
      </c>
      <c r="D264" s="94">
        <f>SUM(D265)</f>
        <v>4000000</v>
      </c>
      <c r="E264" s="127"/>
      <c r="F264" s="228"/>
    </row>
    <row r="265" spans="1:6" ht="29.25" customHeight="1">
      <c r="A265" s="97"/>
      <c r="B265" s="201"/>
      <c r="C265" s="198"/>
      <c r="D265" s="94">
        <v>4000000</v>
      </c>
      <c r="E265" s="127" t="s">
        <v>452</v>
      </c>
      <c r="F265" s="228"/>
    </row>
    <row r="266" spans="1:6" s="214" customFormat="1" ht="29.25" customHeight="1">
      <c r="A266" s="97"/>
      <c r="B266" s="102"/>
      <c r="C266" s="240" t="s">
        <v>336</v>
      </c>
      <c r="D266" s="94">
        <f>SUM(D267)</f>
        <v>0</v>
      </c>
      <c r="E266" s="127"/>
      <c r="F266" s="227"/>
    </row>
    <row r="267" spans="1:6" ht="29.25" customHeight="1">
      <c r="A267" s="97"/>
      <c r="B267" s="201"/>
      <c r="C267" s="198"/>
      <c r="D267" s="95">
        <v>0</v>
      </c>
      <c r="E267" s="127"/>
      <c r="F267" s="227"/>
    </row>
    <row r="268" spans="1:6" s="214" customFormat="1" ht="29.25" customHeight="1">
      <c r="A268" s="97"/>
      <c r="B268" s="102"/>
      <c r="C268" s="240" t="s">
        <v>74</v>
      </c>
      <c r="D268" s="95">
        <f>SUM(D269)</f>
        <v>20000000</v>
      </c>
      <c r="E268" s="127"/>
      <c r="F268" s="228"/>
    </row>
    <row r="269" spans="1:6" ht="29.25" customHeight="1">
      <c r="A269" s="97"/>
      <c r="B269" s="201"/>
      <c r="C269" s="198"/>
      <c r="D269" s="95">
        <v>20000000</v>
      </c>
      <c r="E269" s="137" t="s">
        <v>615</v>
      </c>
      <c r="F269" s="235"/>
    </row>
    <row r="270" spans="1:6" s="214" customFormat="1" ht="29.25" customHeight="1">
      <c r="A270" s="97"/>
      <c r="B270" s="102"/>
      <c r="C270" s="240" t="s">
        <v>337</v>
      </c>
      <c r="D270" s="95">
        <f>SUM(D271:D279)</f>
        <v>18584000</v>
      </c>
      <c r="E270" s="137"/>
      <c r="F270" s="235"/>
    </row>
    <row r="271" spans="1:6" ht="29.25" customHeight="1">
      <c r="A271" s="97"/>
      <c r="B271" s="201"/>
      <c r="C271" s="198"/>
      <c r="D271" s="95">
        <v>4320000</v>
      </c>
      <c r="E271" s="137" t="s">
        <v>453</v>
      </c>
      <c r="F271" s="235"/>
    </row>
    <row r="272" spans="1:6" ht="29.25" customHeight="1">
      <c r="A272" s="97"/>
      <c r="B272" s="201"/>
      <c r="C272" s="198"/>
      <c r="D272" s="95">
        <v>1000000</v>
      </c>
      <c r="E272" s="137" t="s">
        <v>454</v>
      </c>
      <c r="F272" s="235"/>
    </row>
    <row r="273" spans="1:6" ht="29.25" customHeight="1">
      <c r="A273" s="97"/>
      <c r="B273" s="201"/>
      <c r="C273" s="198"/>
      <c r="D273" s="95">
        <v>500000</v>
      </c>
      <c r="E273" s="137" t="s">
        <v>455</v>
      </c>
      <c r="F273" s="235"/>
    </row>
    <row r="274" spans="1:6" ht="29.25" customHeight="1">
      <c r="A274" s="97"/>
      <c r="B274" s="201"/>
      <c r="C274" s="198"/>
      <c r="D274" s="95">
        <v>2000000</v>
      </c>
      <c r="E274" s="137" t="s">
        <v>456</v>
      </c>
      <c r="F274" s="235"/>
    </row>
    <row r="275" spans="1:6" ht="29.25" customHeight="1">
      <c r="A275" s="97"/>
      <c r="B275" s="201"/>
      <c r="C275" s="198"/>
      <c r="D275" s="95">
        <v>1000000</v>
      </c>
      <c r="E275" s="137" t="s">
        <v>457</v>
      </c>
      <c r="F275" s="235"/>
    </row>
    <row r="276" spans="1:6" ht="29.25" customHeight="1">
      <c r="A276" s="97"/>
      <c r="B276" s="201"/>
      <c r="C276" s="198"/>
      <c r="D276" s="95">
        <v>7800000</v>
      </c>
      <c r="E276" s="137" t="s">
        <v>458</v>
      </c>
      <c r="F276" s="235"/>
    </row>
    <row r="277" spans="1:6" ht="29.25" customHeight="1">
      <c r="A277" s="97"/>
      <c r="B277" s="201"/>
      <c r="C277" s="198"/>
      <c r="D277" s="95">
        <v>264000</v>
      </c>
      <c r="E277" s="137" t="s">
        <v>459</v>
      </c>
      <c r="F277" s="235"/>
    </row>
    <row r="278" spans="1:6" ht="29.25" customHeight="1">
      <c r="A278" s="97"/>
      <c r="B278" s="201"/>
      <c r="C278" s="198"/>
      <c r="D278" s="94">
        <v>700000</v>
      </c>
      <c r="E278" s="127" t="s">
        <v>616</v>
      </c>
      <c r="F278" s="367"/>
    </row>
    <row r="279" spans="1:6" ht="29.25" customHeight="1" thickBot="1">
      <c r="A279" s="97"/>
      <c r="B279" s="201"/>
      <c r="C279" s="198"/>
      <c r="D279" s="133">
        <v>1000000</v>
      </c>
      <c r="E279" s="366" t="s">
        <v>617</v>
      </c>
      <c r="F279" s="264"/>
    </row>
    <row r="280" spans="1:6" s="283" customFormat="1" ht="29.25" customHeight="1">
      <c r="A280" s="446" t="s">
        <v>81</v>
      </c>
      <c r="B280" s="447"/>
      <c r="C280" s="495"/>
      <c r="D280" s="203">
        <f>D281</f>
        <v>50000000</v>
      </c>
      <c r="E280" s="206"/>
      <c r="F280" s="326"/>
    </row>
    <row r="281" spans="1:6" s="161" customFormat="1" ht="29.25" customHeight="1">
      <c r="A281" s="215"/>
      <c r="B281" s="496" t="s">
        <v>527</v>
      </c>
      <c r="C281" s="497"/>
      <c r="D281" s="216">
        <f>D282+D284</f>
        <v>50000000</v>
      </c>
      <c r="E281" s="219"/>
      <c r="F281" s="218"/>
    </row>
    <row r="282" spans="1:6" s="214" customFormat="1" ht="29.25" customHeight="1">
      <c r="A282" s="97"/>
      <c r="B282" s="103"/>
      <c r="C282" s="51" t="s">
        <v>338</v>
      </c>
      <c r="D282" s="94">
        <f>SUM(D283)</f>
        <v>0</v>
      </c>
      <c r="E282" s="125"/>
      <c r="F282" s="228"/>
    </row>
    <row r="283" spans="1:6" s="214" customFormat="1" ht="29.25" customHeight="1">
      <c r="A283" s="97"/>
      <c r="B283" s="121"/>
      <c r="C283" s="121"/>
      <c r="D283" s="95">
        <v>0</v>
      </c>
      <c r="E283" s="135"/>
      <c r="F283" s="235"/>
    </row>
    <row r="284" spans="1:6" s="214" customFormat="1" ht="29.25" customHeight="1">
      <c r="A284" s="97"/>
      <c r="B284" s="102"/>
      <c r="C284" s="240" t="s">
        <v>339</v>
      </c>
      <c r="D284" s="94">
        <f>SUM(D285)</f>
        <v>50000000</v>
      </c>
      <c r="E284" s="127"/>
      <c r="F284" s="228"/>
    </row>
    <row r="285" spans="1:6" s="214" customFormat="1" ht="29.25" customHeight="1" thickBot="1">
      <c r="A285" s="105"/>
      <c r="B285" s="202"/>
      <c r="C285" s="242"/>
      <c r="D285" s="259">
        <v>50000000</v>
      </c>
      <c r="E285" s="260" t="s">
        <v>484</v>
      </c>
      <c r="F285" s="261"/>
    </row>
    <row r="286" spans="1:6" s="283" customFormat="1" ht="29.25" customHeight="1" thickBot="1">
      <c r="A286" s="498" t="s">
        <v>82</v>
      </c>
      <c r="B286" s="499"/>
      <c r="C286" s="500"/>
      <c r="D286" s="208">
        <f>D7+D56+D183+D280</f>
        <v>66967986000</v>
      </c>
      <c r="E286" s="209"/>
      <c r="F286" s="327"/>
    </row>
    <row r="287" spans="1:6" s="283" customFormat="1" ht="29.25" customHeight="1">
      <c r="A287" s="446" t="s">
        <v>83</v>
      </c>
      <c r="B287" s="447"/>
      <c r="C287" s="495"/>
      <c r="D287" s="203">
        <f>D288+D301+D321</f>
        <v>681750000</v>
      </c>
      <c r="E287" s="206"/>
      <c r="F287" s="326"/>
    </row>
    <row r="288" spans="1:6" s="161" customFormat="1" ht="29.25" customHeight="1">
      <c r="A288" s="224"/>
      <c r="B288" s="496" t="s">
        <v>310</v>
      </c>
      <c r="C288" s="497"/>
      <c r="D288" s="216">
        <f>D289+D291+D293+D295+D297+D299</f>
        <v>82250000</v>
      </c>
      <c r="E288" s="219"/>
      <c r="F288" s="218"/>
    </row>
    <row r="289" spans="1:6" s="214" customFormat="1" ht="29.25" customHeight="1">
      <c r="A289" s="118"/>
      <c r="B289" s="103"/>
      <c r="C289" s="51" t="s">
        <v>340</v>
      </c>
      <c r="D289" s="95">
        <f>SUM(D290)</f>
        <v>0</v>
      </c>
      <c r="E289" s="125"/>
      <c r="F289" s="228"/>
    </row>
    <row r="290" spans="1:6" s="214" customFormat="1" ht="29.25" customHeight="1">
      <c r="A290" s="118"/>
      <c r="B290" s="121"/>
      <c r="C290" s="121"/>
      <c r="D290" s="95">
        <v>0</v>
      </c>
      <c r="E290" s="125"/>
      <c r="F290" s="228"/>
    </row>
    <row r="291" spans="1:6" s="214" customFormat="1" ht="29.25" customHeight="1">
      <c r="A291" s="118"/>
      <c r="B291" s="120"/>
      <c r="C291" s="51" t="s">
        <v>341</v>
      </c>
      <c r="D291" s="95">
        <f>SUM(D292)</f>
        <v>0</v>
      </c>
      <c r="E291" s="125"/>
      <c r="F291" s="228"/>
    </row>
    <row r="292" spans="1:6" s="214" customFormat="1" ht="29.25" customHeight="1">
      <c r="A292" s="118"/>
      <c r="B292" s="121"/>
      <c r="C292" s="121"/>
      <c r="D292" s="95">
        <v>0</v>
      </c>
      <c r="E292" s="125"/>
      <c r="F292" s="228"/>
    </row>
    <row r="293" spans="1:6" s="214" customFormat="1" ht="29.25" customHeight="1">
      <c r="A293" s="118"/>
      <c r="B293" s="120"/>
      <c r="C293" s="51" t="s">
        <v>342</v>
      </c>
      <c r="D293" s="95">
        <f>SUM(D294)</f>
        <v>0</v>
      </c>
      <c r="E293" s="125"/>
      <c r="F293" s="228"/>
    </row>
    <row r="294" spans="1:6" s="214" customFormat="1" ht="29.25" customHeight="1">
      <c r="A294" s="118"/>
      <c r="B294" s="121"/>
      <c r="C294" s="121"/>
      <c r="D294" s="95">
        <v>0</v>
      </c>
      <c r="E294" s="125"/>
      <c r="F294" s="228"/>
    </row>
    <row r="295" spans="1:6" s="214" customFormat="1" ht="29.25" customHeight="1">
      <c r="A295" s="118"/>
      <c r="B295" s="120"/>
      <c r="C295" s="51" t="s">
        <v>343</v>
      </c>
      <c r="D295" s="95">
        <f>SUM(D296)</f>
        <v>82250000</v>
      </c>
      <c r="E295" s="125"/>
      <c r="F295" s="228"/>
    </row>
    <row r="296" spans="1:6" s="214" customFormat="1" ht="29.25" customHeight="1">
      <c r="A296" s="118"/>
      <c r="B296" s="121"/>
      <c r="C296" s="121"/>
      <c r="D296" s="95">
        <v>82250000</v>
      </c>
      <c r="E296" s="125" t="s">
        <v>618</v>
      </c>
      <c r="F296" s="228"/>
    </row>
    <row r="297" spans="1:6" s="214" customFormat="1" ht="29.25" customHeight="1">
      <c r="A297" s="118"/>
      <c r="B297" s="120"/>
      <c r="C297" s="51" t="s">
        <v>344</v>
      </c>
      <c r="D297" s="95">
        <f>SUM(D298)</f>
        <v>0</v>
      </c>
      <c r="E297" s="125"/>
      <c r="F297" s="228"/>
    </row>
    <row r="298" spans="1:6" s="214" customFormat="1" ht="29.25" customHeight="1">
      <c r="A298" s="118"/>
      <c r="B298" s="121"/>
      <c r="C298" s="121"/>
      <c r="D298" s="95">
        <v>0</v>
      </c>
      <c r="E298" s="125"/>
      <c r="F298" s="228"/>
    </row>
    <row r="299" spans="1:6" s="214" customFormat="1" ht="29.25" customHeight="1">
      <c r="A299" s="116"/>
      <c r="B299" s="100"/>
      <c r="C299" s="51" t="s">
        <v>345</v>
      </c>
      <c r="D299" s="94">
        <f>SUM(D300)</f>
        <v>0</v>
      </c>
      <c r="E299" s="124"/>
      <c r="F299" s="228"/>
    </row>
    <row r="300" spans="1:6" s="214" customFormat="1" ht="29.25" customHeight="1">
      <c r="A300" s="116"/>
      <c r="B300" s="196"/>
      <c r="C300" s="197"/>
      <c r="D300" s="94">
        <v>0</v>
      </c>
      <c r="E300" s="124"/>
      <c r="F300" s="228"/>
    </row>
    <row r="301" spans="1:6" s="161" customFormat="1" ht="29.25" customHeight="1">
      <c r="A301" s="225"/>
      <c r="B301" s="493" t="s">
        <v>311</v>
      </c>
      <c r="C301" s="501"/>
      <c r="D301" s="216">
        <f>D302+D304+D306+D308+D311+D313+D315+D317+D319</f>
        <v>595000000</v>
      </c>
      <c r="E301" s="199"/>
      <c r="F301" s="218"/>
    </row>
    <row r="302" spans="1:6" s="214" customFormat="1" ht="29.25" customHeight="1">
      <c r="A302" s="116"/>
      <c r="B302" s="98"/>
      <c r="C302" s="51" t="s">
        <v>346</v>
      </c>
      <c r="D302" s="94">
        <f>SUM(D303)</f>
        <v>0</v>
      </c>
      <c r="E302" s="124"/>
      <c r="F302" s="228"/>
    </row>
    <row r="303" spans="1:6" s="214" customFormat="1" ht="29.25" customHeight="1">
      <c r="A303" s="116"/>
      <c r="B303" s="195"/>
      <c r="C303" s="121"/>
      <c r="D303" s="94">
        <v>0</v>
      </c>
      <c r="E303" s="124"/>
      <c r="F303" s="228"/>
    </row>
    <row r="304" spans="1:6" s="214" customFormat="1" ht="29.25" customHeight="1">
      <c r="A304" s="116"/>
      <c r="B304" s="100"/>
      <c r="C304" s="51" t="s">
        <v>347</v>
      </c>
      <c r="D304" s="94">
        <f>SUM(D305)</f>
        <v>50000000</v>
      </c>
      <c r="E304" s="124"/>
      <c r="F304" s="228"/>
    </row>
    <row r="305" spans="1:6" s="214" customFormat="1" ht="29.25" customHeight="1">
      <c r="A305" s="116"/>
      <c r="B305" s="195"/>
      <c r="C305" s="121"/>
      <c r="D305" s="94">
        <v>50000000</v>
      </c>
      <c r="E305" s="124" t="s">
        <v>486</v>
      </c>
      <c r="F305" s="228"/>
    </row>
    <row r="306" spans="1:6" s="214" customFormat="1" ht="29.25" customHeight="1">
      <c r="A306" s="116"/>
      <c r="B306" s="100"/>
      <c r="C306" s="51" t="s">
        <v>348</v>
      </c>
      <c r="D306" s="94">
        <f>SUM(D307)</f>
        <v>0</v>
      </c>
      <c r="E306" s="124"/>
      <c r="F306" s="227"/>
    </row>
    <row r="307" spans="1:6" s="214" customFormat="1" ht="29.25" customHeight="1">
      <c r="A307" s="116"/>
      <c r="B307" s="195"/>
      <c r="C307" s="121"/>
      <c r="D307" s="94">
        <v>0</v>
      </c>
      <c r="E307" s="124"/>
      <c r="F307" s="227"/>
    </row>
    <row r="308" spans="1:6" s="214" customFormat="1" ht="29.25" customHeight="1">
      <c r="A308" s="116"/>
      <c r="B308" s="100"/>
      <c r="C308" s="51" t="s">
        <v>349</v>
      </c>
      <c r="D308" s="94">
        <f>SUM(D309:D310)</f>
        <v>145000000</v>
      </c>
      <c r="E308" s="124"/>
      <c r="F308" s="227"/>
    </row>
    <row r="309" spans="1:6" s="214" customFormat="1" ht="29.25" customHeight="1">
      <c r="A309" s="116"/>
      <c r="B309" s="195"/>
      <c r="C309" s="121"/>
      <c r="D309" s="94">
        <v>81000000</v>
      </c>
      <c r="E309" s="124" t="s">
        <v>659</v>
      </c>
      <c r="F309" s="227"/>
    </row>
    <row r="310" spans="1:6" s="214" customFormat="1" ht="29.25" customHeight="1">
      <c r="A310" s="116"/>
      <c r="B310" s="195"/>
      <c r="C310" s="121"/>
      <c r="D310" s="94">
        <v>64000000</v>
      </c>
      <c r="E310" s="124" t="s">
        <v>474</v>
      </c>
      <c r="F310" s="227"/>
    </row>
    <row r="311" spans="1:6" s="214" customFormat="1" ht="29.25" customHeight="1">
      <c r="A311" s="116"/>
      <c r="B311" s="100"/>
      <c r="C311" s="51" t="s">
        <v>350</v>
      </c>
      <c r="D311" s="94">
        <f>SUM(D312)</f>
        <v>400000000</v>
      </c>
      <c r="E311" s="124"/>
      <c r="F311" s="227"/>
    </row>
    <row r="312" spans="1:6" s="214" customFormat="1" ht="29.25" customHeight="1">
      <c r="A312" s="116"/>
      <c r="B312" s="195"/>
      <c r="C312" s="121"/>
      <c r="D312" s="94">
        <v>400000000</v>
      </c>
      <c r="E312" s="124" t="s">
        <v>485</v>
      </c>
      <c r="F312" s="227"/>
    </row>
    <row r="313" spans="1:6" s="214" customFormat="1" ht="29.25" customHeight="1">
      <c r="A313" s="116"/>
      <c r="B313" s="100"/>
      <c r="C313" s="51" t="s">
        <v>351</v>
      </c>
      <c r="D313" s="94">
        <f>SUM(D314)</f>
        <v>0</v>
      </c>
      <c r="E313" s="124"/>
      <c r="F313" s="227"/>
    </row>
    <row r="314" spans="1:6" s="214" customFormat="1" ht="29.25" customHeight="1">
      <c r="A314" s="116"/>
      <c r="B314" s="195"/>
      <c r="C314" s="121"/>
      <c r="D314" s="94">
        <v>0</v>
      </c>
      <c r="E314" s="124"/>
      <c r="F314" s="227"/>
    </row>
    <row r="315" spans="1:6" s="214" customFormat="1" ht="29.25" customHeight="1">
      <c r="A315" s="116"/>
      <c r="B315" s="100"/>
      <c r="C315" s="51" t="s">
        <v>352</v>
      </c>
      <c r="D315" s="94">
        <f>SUM(D316)</f>
        <v>0</v>
      </c>
      <c r="E315" s="124"/>
      <c r="F315" s="227"/>
    </row>
    <row r="316" spans="1:6" s="214" customFormat="1" ht="29.25" customHeight="1">
      <c r="A316" s="116"/>
      <c r="B316" s="195"/>
      <c r="C316" s="121"/>
      <c r="D316" s="94">
        <v>0</v>
      </c>
      <c r="E316" s="124"/>
      <c r="F316" s="227"/>
    </row>
    <row r="317" spans="1:6" s="214" customFormat="1" ht="29.25" customHeight="1">
      <c r="A317" s="116"/>
      <c r="B317" s="100"/>
      <c r="C317" s="51" t="s">
        <v>353</v>
      </c>
      <c r="D317" s="94">
        <f>SUM(D318)</f>
        <v>0</v>
      </c>
      <c r="E317" s="124"/>
      <c r="F317" s="227"/>
    </row>
    <row r="318" spans="1:6" s="214" customFormat="1" ht="29.25" customHeight="1">
      <c r="A318" s="116"/>
      <c r="B318" s="195"/>
      <c r="C318" s="121"/>
      <c r="D318" s="94">
        <v>0</v>
      </c>
      <c r="E318" s="124"/>
      <c r="F318" s="227"/>
    </row>
    <row r="319" spans="1:6" s="214" customFormat="1" ht="29.25" customHeight="1">
      <c r="A319" s="116"/>
      <c r="B319" s="100"/>
      <c r="C319" s="51" t="s">
        <v>354</v>
      </c>
      <c r="D319" s="94">
        <f>SUM(D320)</f>
        <v>0</v>
      </c>
      <c r="E319" s="124"/>
      <c r="F319" s="227"/>
    </row>
    <row r="320" spans="1:6" s="214" customFormat="1" ht="29.25" customHeight="1">
      <c r="A320" s="116"/>
      <c r="B320" s="196"/>
      <c r="C320" s="197"/>
      <c r="D320" s="94">
        <v>0</v>
      </c>
      <c r="E320" s="124"/>
      <c r="F320" s="227"/>
    </row>
    <row r="321" spans="1:6" s="161" customFormat="1" ht="29.25" customHeight="1">
      <c r="A321" s="225"/>
      <c r="B321" s="493" t="s">
        <v>312</v>
      </c>
      <c r="C321" s="494"/>
      <c r="D321" s="216">
        <f>D322</f>
        <v>4500000</v>
      </c>
      <c r="E321" s="199"/>
      <c r="F321" s="222"/>
    </row>
    <row r="322" spans="1:6" s="214" customFormat="1" ht="29.25" customHeight="1">
      <c r="A322" s="116"/>
      <c r="B322" s="98"/>
      <c r="C322" s="51" t="s">
        <v>355</v>
      </c>
      <c r="D322" s="94">
        <f>SUM(D323)</f>
        <v>4500000</v>
      </c>
      <c r="E322" s="124"/>
      <c r="F322" s="231"/>
    </row>
    <row r="323" spans="1:6" s="214" customFormat="1" ht="29.25" customHeight="1" thickBot="1">
      <c r="A323" s="119"/>
      <c r="B323" s="263"/>
      <c r="C323" s="121"/>
      <c r="D323" s="133">
        <v>4500000</v>
      </c>
      <c r="E323" s="134" t="s">
        <v>619</v>
      </c>
      <c r="F323" s="262"/>
    </row>
    <row r="324" spans="1:6" s="283" customFormat="1" ht="29.25" customHeight="1">
      <c r="A324" s="502" t="s">
        <v>205</v>
      </c>
      <c r="B324" s="503"/>
      <c r="C324" s="503"/>
      <c r="D324" s="203">
        <f>D325+D344+D369</f>
        <v>1556789000</v>
      </c>
      <c r="E324" s="210"/>
      <c r="F324" s="325"/>
    </row>
    <row r="325" spans="1:6" s="161" customFormat="1" ht="29.25" customHeight="1">
      <c r="A325" s="226"/>
      <c r="B325" s="493" t="s">
        <v>313</v>
      </c>
      <c r="C325" s="501"/>
      <c r="D325" s="216">
        <f>D326+D328+D330+D332+D334+D336+D338+D340+D342</f>
        <v>0</v>
      </c>
      <c r="E325" s="199"/>
      <c r="F325" s="222"/>
    </row>
    <row r="326" spans="1:6" s="214" customFormat="1" ht="29.25" customHeight="1">
      <c r="A326" s="116"/>
      <c r="B326" s="98"/>
      <c r="C326" s="51" t="s">
        <v>356</v>
      </c>
      <c r="D326" s="94">
        <f>SUM(D327)</f>
        <v>0</v>
      </c>
      <c r="E326" s="124"/>
      <c r="F326" s="227"/>
    </row>
    <row r="327" spans="1:6" s="214" customFormat="1" ht="29.25" customHeight="1">
      <c r="A327" s="116"/>
      <c r="B327" s="195"/>
      <c r="C327" s="121"/>
      <c r="D327" s="94">
        <v>0</v>
      </c>
      <c r="E327" s="124"/>
      <c r="F327" s="227"/>
    </row>
    <row r="328" spans="1:6" s="214" customFormat="1" ht="29.25" customHeight="1">
      <c r="A328" s="116"/>
      <c r="B328" s="100"/>
      <c r="C328" s="51" t="s">
        <v>357</v>
      </c>
      <c r="D328" s="94">
        <f>SUM(D329)</f>
        <v>0</v>
      </c>
      <c r="E328" s="124"/>
      <c r="F328" s="227"/>
    </row>
    <row r="329" spans="1:6" s="214" customFormat="1" ht="29.25" customHeight="1">
      <c r="A329" s="116"/>
      <c r="B329" s="195"/>
      <c r="C329" s="121"/>
      <c r="D329" s="94">
        <v>0</v>
      </c>
      <c r="E329" s="124"/>
      <c r="F329" s="227"/>
    </row>
    <row r="330" spans="1:6" s="214" customFormat="1" ht="29.25" customHeight="1">
      <c r="A330" s="116"/>
      <c r="B330" s="100"/>
      <c r="C330" s="51" t="s">
        <v>358</v>
      </c>
      <c r="D330" s="94">
        <f>SUM(D331)</f>
        <v>0</v>
      </c>
      <c r="E330" s="124"/>
      <c r="F330" s="227"/>
    </row>
    <row r="331" spans="1:6" s="214" customFormat="1" ht="29.25" customHeight="1">
      <c r="A331" s="116"/>
      <c r="B331" s="195"/>
      <c r="C331" s="121"/>
      <c r="D331" s="94">
        <v>0</v>
      </c>
      <c r="E331" s="124"/>
      <c r="F331" s="227"/>
    </row>
    <row r="332" spans="1:6" s="214" customFormat="1" ht="29.25" customHeight="1">
      <c r="A332" s="116"/>
      <c r="B332" s="100"/>
      <c r="C332" s="51" t="s">
        <v>359</v>
      </c>
      <c r="D332" s="94">
        <f>SUM(D333)</f>
        <v>0</v>
      </c>
      <c r="E332" s="124"/>
      <c r="F332" s="227"/>
    </row>
    <row r="333" spans="1:6" s="214" customFormat="1" ht="29.25" customHeight="1">
      <c r="A333" s="116"/>
      <c r="B333" s="195"/>
      <c r="C333" s="121"/>
      <c r="D333" s="94">
        <v>0</v>
      </c>
      <c r="E333" s="124"/>
      <c r="F333" s="227"/>
    </row>
    <row r="334" spans="1:6" s="214" customFormat="1" ht="29.25" customHeight="1">
      <c r="A334" s="116"/>
      <c r="B334" s="100"/>
      <c r="C334" s="51" t="s">
        <v>360</v>
      </c>
      <c r="D334" s="94">
        <f>SUM(D335)</f>
        <v>0</v>
      </c>
      <c r="E334" s="124"/>
      <c r="F334" s="238"/>
    </row>
    <row r="335" spans="1:6" s="214" customFormat="1" ht="29.25" customHeight="1">
      <c r="A335" s="116"/>
      <c r="B335" s="195"/>
      <c r="C335" s="121"/>
      <c r="D335" s="94">
        <v>0</v>
      </c>
      <c r="E335" s="124"/>
      <c r="F335" s="238"/>
    </row>
    <row r="336" spans="1:6" s="214" customFormat="1" ht="29.25" customHeight="1">
      <c r="A336" s="116"/>
      <c r="B336" s="100"/>
      <c r="C336" s="51" t="s">
        <v>361</v>
      </c>
      <c r="D336" s="94">
        <f>SUM(D337)</f>
        <v>0</v>
      </c>
      <c r="E336" s="124"/>
      <c r="F336" s="227"/>
    </row>
    <row r="337" spans="1:6" s="214" customFormat="1" ht="29.25" customHeight="1">
      <c r="A337" s="116"/>
      <c r="B337" s="195"/>
      <c r="C337" s="121"/>
      <c r="D337" s="94">
        <v>0</v>
      </c>
      <c r="E337" s="124"/>
      <c r="F337" s="227"/>
    </row>
    <row r="338" spans="1:6" s="214" customFormat="1" ht="29.25" customHeight="1">
      <c r="A338" s="116"/>
      <c r="B338" s="100"/>
      <c r="C338" s="51" t="s">
        <v>362</v>
      </c>
      <c r="D338" s="94">
        <f>SUM(D339)</f>
        <v>0</v>
      </c>
      <c r="E338" s="124"/>
      <c r="F338" s="227"/>
    </row>
    <row r="339" spans="1:6" s="214" customFormat="1" ht="29.25" customHeight="1">
      <c r="A339" s="116"/>
      <c r="B339" s="195"/>
      <c r="C339" s="121"/>
      <c r="D339" s="94">
        <v>0</v>
      </c>
      <c r="E339" s="124"/>
      <c r="F339" s="227"/>
    </row>
    <row r="340" spans="1:6" s="214" customFormat="1" ht="29.25" customHeight="1">
      <c r="A340" s="116"/>
      <c r="B340" s="100"/>
      <c r="C340" s="51" t="s">
        <v>363</v>
      </c>
      <c r="D340" s="94">
        <f>SUM(D341)</f>
        <v>0</v>
      </c>
      <c r="E340" s="124"/>
      <c r="F340" s="227"/>
    </row>
    <row r="341" spans="1:6" s="214" customFormat="1" ht="29.25" customHeight="1">
      <c r="A341" s="116"/>
      <c r="B341" s="195"/>
      <c r="C341" s="121"/>
      <c r="D341" s="94">
        <v>0</v>
      </c>
      <c r="E341" s="124"/>
      <c r="F341" s="227"/>
    </row>
    <row r="342" spans="1:6" s="214" customFormat="1" ht="29.25" customHeight="1">
      <c r="A342" s="116"/>
      <c r="B342" s="100"/>
      <c r="C342" s="51" t="s">
        <v>364</v>
      </c>
      <c r="D342" s="94">
        <f>SUM(D343)</f>
        <v>0</v>
      </c>
      <c r="E342" s="124"/>
      <c r="F342" s="227"/>
    </row>
    <row r="343" spans="1:6" s="214" customFormat="1" ht="29.25" customHeight="1">
      <c r="A343" s="116"/>
      <c r="B343" s="196"/>
      <c r="C343" s="197"/>
      <c r="D343" s="94">
        <v>0</v>
      </c>
      <c r="E343" s="124"/>
      <c r="F343" s="227"/>
    </row>
    <row r="344" spans="1:6" s="161" customFormat="1" ht="29.25" customHeight="1">
      <c r="A344" s="225"/>
      <c r="B344" s="493" t="s">
        <v>314</v>
      </c>
      <c r="C344" s="501"/>
      <c r="D344" s="216">
        <f>D345+D347+D349+D351+D359+D363+D365+D367</f>
        <v>1471789000</v>
      </c>
      <c r="E344" s="199"/>
      <c r="F344" s="222"/>
    </row>
    <row r="345" spans="1:6" s="214" customFormat="1" ht="29.25" customHeight="1">
      <c r="A345" s="116"/>
      <c r="B345" s="98"/>
      <c r="C345" s="51" t="s">
        <v>365</v>
      </c>
      <c r="D345" s="94">
        <f>SUM(D346)</f>
        <v>0</v>
      </c>
      <c r="E345" s="124"/>
      <c r="F345" s="228"/>
    </row>
    <row r="346" spans="1:6" s="214" customFormat="1" ht="29.25" customHeight="1">
      <c r="A346" s="116"/>
      <c r="B346" s="195"/>
      <c r="C346" s="121"/>
      <c r="D346" s="94">
        <v>0</v>
      </c>
      <c r="E346" s="124"/>
      <c r="F346" s="228"/>
    </row>
    <row r="347" spans="1:6" s="214" customFormat="1" ht="29.25" customHeight="1">
      <c r="A347" s="116"/>
      <c r="B347" s="100"/>
      <c r="C347" s="51" t="s">
        <v>366</v>
      </c>
      <c r="D347" s="94">
        <f>SUM(D348)</f>
        <v>0</v>
      </c>
      <c r="E347" s="124"/>
      <c r="F347" s="228"/>
    </row>
    <row r="348" spans="1:6" s="214" customFormat="1" ht="29.25" customHeight="1">
      <c r="A348" s="116"/>
      <c r="B348" s="195"/>
      <c r="C348" s="121"/>
      <c r="D348" s="94">
        <v>0</v>
      </c>
      <c r="E348" s="124"/>
      <c r="F348" s="228"/>
    </row>
    <row r="349" spans="1:6" s="214" customFormat="1" ht="29.25" customHeight="1">
      <c r="A349" s="116"/>
      <c r="B349" s="100"/>
      <c r="C349" s="51" t="s">
        <v>367</v>
      </c>
      <c r="D349" s="94">
        <f>SUM(D350)</f>
        <v>0</v>
      </c>
      <c r="E349" s="124"/>
      <c r="F349" s="228"/>
    </row>
    <row r="350" spans="1:6" s="214" customFormat="1" ht="29.25" customHeight="1">
      <c r="A350" s="116"/>
      <c r="B350" s="195"/>
      <c r="C350" s="121"/>
      <c r="D350" s="94">
        <v>0</v>
      </c>
      <c r="E350" s="124"/>
      <c r="F350" s="228"/>
    </row>
    <row r="351" spans="1:6" ht="29.25" customHeight="1">
      <c r="A351" s="116"/>
      <c r="B351" s="100"/>
      <c r="C351" s="51" t="s">
        <v>460</v>
      </c>
      <c r="D351" s="94">
        <f>SUM(D352:D358)</f>
        <v>1451789000</v>
      </c>
      <c r="E351" s="124"/>
      <c r="F351" s="228"/>
    </row>
    <row r="352" spans="1:6" ht="29.25" customHeight="1">
      <c r="A352" s="116"/>
      <c r="B352" s="195"/>
      <c r="C352" s="121"/>
      <c r="D352" s="94">
        <v>260153000</v>
      </c>
      <c r="E352" s="124" t="s">
        <v>286</v>
      </c>
      <c r="F352" s="228"/>
    </row>
    <row r="353" spans="1:6" ht="29.25" customHeight="1">
      <c r="A353" s="116"/>
      <c r="B353" s="195"/>
      <c r="C353" s="121"/>
      <c r="D353" s="94">
        <v>78425000</v>
      </c>
      <c r="E353" s="124" t="s">
        <v>287</v>
      </c>
      <c r="F353" s="228"/>
    </row>
    <row r="354" spans="1:6" ht="29.25" customHeight="1">
      <c r="A354" s="116"/>
      <c r="B354" s="195"/>
      <c r="C354" s="121"/>
      <c r="D354" s="94">
        <v>60708000</v>
      </c>
      <c r="E354" s="124" t="s">
        <v>288</v>
      </c>
      <c r="F354" s="228"/>
    </row>
    <row r="355" spans="1:6" ht="29.25" customHeight="1">
      <c r="A355" s="116"/>
      <c r="B355" s="195"/>
      <c r="C355" s="121"/>
      <c r="D355" s="94">
        <v>132623000</v>
      </c>
      <c r="E355" s="124" t="s">
        <v>289</v>
      </c>
      <c r="F355" s="228"/>
    </row>
    <row r="356" spans="1:6" ht="29.25" customHeight="1">
      <c r="A356" s="116"/>
      <c r="B356" s="195"/>
      <c r="C356" s="121"/>
      <c r="D356" s="94">
        <v>222189000</v>
      </c>
      <c r="E356" s="124" t="s">
        <v>290</v>
      </c>
      <c r="F356" s="228"/>
    </row>
    <row r="357" spans="1:6" ht="29.25" customHeight="1">
      <c r="A357" s="116"/>
      <c r="B357" s="195"/>
      <c r="C357" s="121"/>
      <c r="D357" s="94">
        <v>597691000</v>
      </c>
      <c r="E357" s="124" t="s">
        <v>379</v>
      </c>
      <c r="F357" s="228"/>
    </row>
    <row r="358" spans="1:6" ht="29.25" customHeight="1">
      <c r="A358" s="116"/>
      <c r="B358" s="195"/>
      <c r="C358" s="121"/>
      <c r="D358" s="94">
        <v>100000000</v>
      </c>
      <c r="E358" s="124" t="s">
        <v>620</v>
      </c>
      <c r="F358" s="228"/>
    </row>
    <row r="359" spans="1:6" ht="29.25" customHeight="1">
      <c r="A359" s="116"/>
      <c r="B359" s="100"/>
      <c r="C359" s="51" t="s">
        <v>461</v>
      </c>
      <c r="D359" s="94">
        <f>SUM(D360:D362)</f>
        <v>20000000</v>
      </c>
      <c r="E359" s="124"/>
      <c r="F359" s="228"/>
    </row>
    <row r="360" spans="1:6" ht="29.25" customHeight="1">
      <c r="A360" s="116"/>
      <c r="B360" s="195"/>
      <c r="C360" s="121"/>
      <c r="D360" s="94">
        <v>2000000</v>
      </c>
      <c r="E360" s="124" t="s">
        <v>475</v>
      </c>
      <c r="F360" s="228"/>
    </row>
    <row r="361" spans="1:6" ht="29.25" customHeight="1">
      <c r="A361" s="116"/>
      <c r="B361" s="195"/>
      <c r="C361" s="121"/>
      <c r="D361" s="94">
        <v>15000000</v>
      </c>
      <c r="E361" s="124" t="s">
        <v>621</v>
      </c>
      <c r="F361" s="228"/>
    </row>
    <row r="362" spans="1:6" ht="29.25" customHeight="1">
      <c r="A362" s="116"/>
      <c r="B362" s="195"/>
      <c r="C362" s="121"/>
      <c r="D362" s="94">
        <v>3000000</v>
      </c>
      <c r="E362" s="124" t="s">
        <v>622</v>
      </c>
      <c r="F362" s="228"/>
    </row>
    <row r="363" spans="1:6" ht="29.25" customHeight="1">
      <c r="A363" s="116"/>
      <c r="B363" s="100"/>
      <c r="C363" s="51" t="s">
        <v>462</v>
      </c>
      <c r="D363" s="94">
        <f>SUM(D364)</f>
        <v>0</v>
      </c>
      <c r="E363" s="124"/>
      <c r="F363" s="228"/>
    </row>
    <row r="364" spans="1:6" ht="29.25" customHeight="1">
      <c r="A364" s="116"/>
      <c r="B364" s="195"/>
      <c r="C364" s="121"/>
      <c r="D364" s="94">
        <v>0</v>
      </c>
      <c r="E364" s="124"/>
      <c r="F364" s="228"/>
    </row>
    <row r="365" spans="1:6" ht="29.25" customHeight="1">
      <c r="A365" s="116"/>
      <c r="B365" s="100"/>
      <c r="C365" s="51" t="s">
        <v>463</v>
      </c>
      <c r="D365" s="94">
        <f>SUM(D366)</f>
        <v>0</v>
      </c>
      <c r="E365" s="124"/>
      <c r="F365" s="228"/>
    </row>
    <row r="366" spans="1:6" ht="29.25" customHeight="1">
      <c r="A366" s="116"/>
      <c r="B366" s="195"/>
      <c r="C366" s="121"/>
      <c r="D366" s="94">
        <v>0</v>
      </c>
      <c r="E366" s="124"/>
      <c r="F366" s="228"/>
    </row>
    <row r="367" spans="1:6" ht="29.25" customHeight="1">
      <c r="A367" s="116"/>
      <c r="B367" s="195"/>
      <c r="C367" s="51" t="s">
        <v>464</v>
      </c>
      <c r="D367" s="94">
        <f>SUM(D368)</f>
        <v>0</v>
      </c>
      <c r="E367" s="124"/>
      <c r="F367" s="228"/>
    </row>
    <row r="368" spans="1:6" ht="29.25" customHeight="1">
      <c r="A368" s="116"/>
      <c r="B368" s="196"/>
      <c r="C368" s="197"/>
      <c r="D368" s="94">
        <v>0</v>
      </c>
      <c r="E368" s="124"/>
      <c r="F368" s="228"/>
    </row>
    <row r="369" spans="1:6" s="161" customFormat="1" ht="29.25" customHeight="1">
      <c r="A369" s="225"/>
      <c r="B369" s="493" t="s">
        <v>315</v>
      </c>
      <c r="C369" s="501"/>
      <c r="D369" s="216">
        <f>D370+D372+D374+D376</f>
        <v>85000000</v>
      </c>
      <c r="E369" s="199"/>
      <c r="F369" s="222"/>
    </row>
    <row r="370" spans="1:6" ht="29.25" customHeight="1">
      <c r="A370" s="116"/>
      <c r="B370" s="98"/>
      <c r="C370" s="51" t="s">
        <v>465</v>
      </c>
      <c r="D370" s="94">
        <f>SUM(D371)</f>
        <v>85000000</v>
      </c>
      <c r="E370" s="124"/>
      <c r="F370" s="227"/>
    </row>
    <row r="371" spans="1:6" ht="29.25" customHeight="1">
      <c r="A371" s="116"/>
      <c r="B371" s="195"/>
      <c r="C371" s="121"/>
      <c r="D371" s="94">
        <v>85000000</v>
      </c>
      <c r="E371" s="124" t="s">
        <v>623</v>
      </c>
      <c r="F371" s="227"/>
    </row>
    <row r="372" spans="1:6" ht="29.25" customHeight="1">
      <c r="A372" s="116"/>
      <c r="B372" s="100"/>
      <c r="C372" s="51" t="s">
        <v>466</v>
      </c>
      <c r="D372" s="94">
        <f>SUM(D373)</f>
        <v>0</v>
      </c>
      <c r="E372" s="124"/>
      <c r="F372" s="227"/>
    </row>
    <row r="373" spans="1:6" ht="29.25" customHeight="1">
      <c r="A373" s="116"/>
      <c r="B373" s="195"/>
      <c r="C373" s="121"/>
      <c r="D373" s="94">
        <v>0</v>
      </c>
      <c r="E373" s="124"/>
      <c r="F373" s="227"/>
    </row>
    <row r="374" spans="1:6" ht="29.25" customHeight="1">
      <c r="A374" s="116"/>
      <c r="B374" s="100"/>
      <c r="C374" s="51" t="s">
        <v>467</v>
      </c>
      <c r="D374" s="94">
        <f>SUM(D375)</f>
        <v>0</v>
      </c>
      <c r="E374" s="124"/>
      <c r="F374" s="227"/>
    </row>
    <row r="375" spans="1:6" ht="29.25" customHeight="1">
      <c r="A375" s="116"/>
      <c r="B375" s="195"/>
      <c r="C375" s="121"/>
      <c r="D375" s="95">
        <v>0</v>
      </c>
      <c r="E375" s="136"/>
      <c r="F375" s="233"/>
    </row>
    <row r="376" spans="1:6" ht="29.25" customHeight="1">
      <c r="A376" s="116"/>
      <c r="B376" s="100"/>
      <c r="C376" s="51" t="s">
        <v>468</v>
      </c>
      <c r="D376" s="94">
        <f>SUM(D377)</f>
        <v>0</v>
      </c>
      <c r="E376" s="124"/>
      <c r="F376" s="228"/>
    </row>
    <row r="377" spans="1:6" ht="29.25" customHeight="1" thickBot="1">
      <c r="A377" s="119"/>
      <c r="B377" s="263"/>
      <c r="C377" s="341"/>
      <c r="D377" s="133">
        <v>0</v>
      </c>
      <c r="E377" s="134"/>
      <c r="F377" s="264"/>
    </row>
    <row r="378" spans="1:6" s="283" customFormat="1" ht="29.25" customHeight="1">
      <c r="A378" s="446" t="s">
        <v>208</v>
      </c>
      <c r="B378" s="447"/>
      <c r="C378" s="495"/>
      <c r="D378" s="203">
        <f>D379+D384</f>
        <v>0</v>
      </c>
      <c r="E378" s="206"/>
      <c r="F378" s="326"/>
    </row>
    <row r="379" spans="1:6" s="161" customFormat="1" ht="29.25" customHeight="1">
      <c r="A379" s="215"/>
      <c r="B379" s="496" t="s">
        <v>316</v>
      </c>
      <c r="C379" s="493"/>
      <c r="D379" s="216">
        <f>D380+D382</f>
        <v>0</v>
      </c>
      <c r="E379" s="219"/>
      <c r="F379" s="218"/>
    </row>
    <row r="380" spans="1:6" ht="29.25" customHeight="1">
      <c r="A380" s="97"/>
      <c r="B380" s="103"/>
      <c r="C380" s="51" t="s">
        <v>469</v>
      </c>
      <c r="D380" s="94">
        <f>SUM(D381)</f>
        <v>0</v>
      </c>
      <c r="E380" s="125"/>
      <c r="F380" s="228"/>
    </row>
    <row r="381" spans="1:6" ht="29.25" customHeight="1">
      <c r="A381" s="97"/>
      <c r="B381" s="121"/>
      <c r="C381" s="121"/>
      <c r="D381" s="94">
        <v>0</v>
      </c>
      <c r="E381" s="125"/>
      <c r="F381" s="228"/>
    </row>
    <row r="382" spans="1:6" ht="29.25" customHeight="1">
      <c r="A382" s="97"/>
      <c r="B382" s="121"/>
      <c r="C382" s="51" t="s">
        <v>470</v>
      </c>
      <c r="D382" s="94">
        <f>SUM(D383)</f>
        <v>0</v>
      </c>
      <c r="E382" s="125"/>
      <c r="F382" s="228"/>
    </row>
    <row r="383" spans="1:6" ht="29.25" customHeight="1">
      <c r="A383" s="97"/>
      <c r="B383" s="197"/>
      <c r="C383" s="132"/>
      <c r="D383" s="94">
        <v>0</v>
      </c>
      <c r="E383" s="125"/>
      <c r="F383" s="228"/>
    </row>
    <row r="384" spans="1:6" s="161" customFormat="1" ht="29.25" customHeight="1">
      <c r="A384" s="110"/>
      <c r="B384" s="496" t="s">
        <v>317</v>
      </c>
      <c r="C384" s="493"/>
      <c r="D384" s="216">
        <f>D385</f>
        <v>0</v>
      </c>
      <c r="E384" s="219"/>
      <c r="F384" s="218"/>
    </row>
    <row r="385" spans="1:6" ht="29.25" customHeight="1">
      <c r="A385" s="97"/>
      <c r="B385" s="103"/>
      <c r="C385" s="51" t="s">
        <v>204</v>
      </c>
      <c r="D385" s="94">
        <f>SUM(D386)</f>
        <v>0</v>
      </c>
      <c r="E385" s="125"/>
      <c r="F385" s="228"/>
    </row>
    <row r="386" spans="1:6" ht="29.25" customHeight="1" thickBot="1">
      <c r="A386" s="105"/>
      <c r="B386" s="200"/>
      <c r="C386" s="341"/>
      <c r="D386" s="259">
        <v>0</v>
      </c>
      <c r="E386" s="265"/>
      <c r="F386" s="261"/>
    </row>
    <row r="387" spans="1:6" s="283" customFormat="1" ht="29.25" customHeight="1" thickBot="1">
      <c r="A387" s="434" t="s">
        <v>78</v>
      </c>
      <c r="B387" s="435"/>
      <c r="C387" s="505"/>
      <c r="D387" s="208">
        <f>D287+D324+D378</f>
        <v>2238539000</v>
      </c>
      <c r="E387" s="211"/>
      <c r="F387" s="327"/>
    </row>
    <row r="388" spans="1:6" s="283" customFormat="1" ht="29.25" customHeight="1" thickBot="1">
      <c r="A388" s="434" t="s">
        <v>77</v>
      </c>
      <c r="B388" s="435"/>
      <c r="C388" s="505"/>
      <c r="D388" s="208">
        <f>SUM(D389:D392)</f>
        <v>21000464000</v>
      </c>
      <c r="E388" s="211"/>
      <c r="F388" s="327"/>
    </row>
    <row r="389" spans="1:6" s="205" customFormat="1" ht="29.25" customHeight="1">
      <c r="A389" s="275"/>
      <c r="B389" s="276"/>
      <c r="C389" s="276"/>
      <c r="D389" s="237">
        <v>19743193000</v>
      </c>
      <c r="E389" s="272" t="s">
        <v>304</v>
      </c>
      <c r="F389" s="273"/>
    </row>
    <row r="390" spans="1:6" s="205" customFormat="1" ht="29.25" customHeight="1">
      <c r="A390" s="97"/>
      <c r="B390" s="121"/>
      <c r="C390" s="121"/>
      <c r="D390" s="94">
        <v>560303000</v>
      </c>
      <c r="E390" s="274" t="s">
        <v>305</v>
      </c>
      <c r="F390" s="228"/>
    </row>
    <row r="391" spans="1:6" s="205" customFormat="1" ht="29.25" customHeight="1">
      <c r="A391" s="97"/>
      <c r="B391" s="121"/>
      <c r="C391" s="121"/>
      <c r="D391" s="133">
        <v>450000000</v>
      </c>
      <c r="E391" s="368" t="s">
        <v>300</v>
      </c>
      <c r="F391" s="264"/>
    </row>
    <row r="392" spans="1:6" s="205" customFormat="1" ht="29.25" customHeight="1" thickBot="1">
      <c r="A392" s="105"/>
      <c r="B392" s="200"/>
      <c r="C392" s="370"/>
      <c r="D392" s="108">
        <v>246968000</v>
      </c>
      <c r="E392" s="369" t="s">
        <v>624</v>
      </c>
      <c r="F392" s="236"/>
    </row>
    <row r="393" spans="1:6" s="283" customFormat="1" ht="29.25" customHeight="1" thickBot="1">
      <c r="A393" s="436" t="s">
        <v>79</v>
      </c>
      <c r="B393" s="437"/>
      <c r="C393" s="504"/>
      <c r="D393" s="212">
        <f>D286+D387+D388</f>
        <v>90206989000</v>
      </c>
      <c r="E393" s="213"/>
      <c r="F393" s="328"/>
    </row>
  </sheetData>
  <mergeCells count="36">
    <mergeCell ref="A393:C393"/>
    <mergeCell ref="B379:C379"/>
    <mergeCell ref="B384:C384"/>
    <mergeCell ref="A387:C387"/>
    <mergeCell ref="A388:C388"/>
    <mergeCell ref="B325:C325"/>
    <mergeCell ref="B344:C344"/>
    <mergeCell ref="B369:C369"/>
    <mergeCell ref="A378:C378"/>
    <mergeCell ref="B288:C288"/>
    <mergeCell ref="B301:C301"/>
    <mergeCell ref="B321:C321"/>
    <mergeCell ref="A324:C324"/>
    <mergeCell ref="A280:C280"/>
    <mergeCell ref="B281:C281"/>
    <mergeCell ref="A286:C286"/>
    <mergeCell ref="A287:C287"/>
    <mergeCell ref="B90:C90"/>
    <mergeCell ref="B131:C131"/>
    <mergeCell ref="A183:C183"/>
    <mergeCell ref="B184:C184"/>
    <mergeCell ref="B38:C38"/>
    <mergeCell ref="A56:C56"/>
    <mergeCell ref="B57:C57"/>
    <mergeCell ref="B42:C42"/>
    <mergeCell ref="B35:C35"/>
    <mergeCell ref="A7:C7"/>
    <mergeCell ref="B8:C8"/>
    <mergeCell ref="B13:C13"/>
    <mergeCell ref="B26:C26"/>
    <mergeCell ref="A1:F1"/>
    <mergeCell ref="A2:F2"/>
    <mergeCell ref="E5:E6"/>
    <mergeCell ref="F5:F6"/>
    <mergeCell ref="D5:D6"/>
    <mergeCell ref="A5:C5"/>
  </mergeCells>
  <printOptions horizontalCentered="1"/>
  <pageMargins left="0.61" right="0.61" top="0.61" bottom="0.58" header="0.19" footer="0.2"/>
  <pageSetup firstPageNumber="23" useFirstPageNumber="1" horizontalDpi="600" verticalDpi="600" orientation="landscape" paperSize="9" scale="55" r:id="rId1"/>
  <headerFooter alignWithMargins="0">
    <oddFooter>&amp;C-&amp;P+-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"/>
  <sheetViews>
    <sheetView zoomScale="85" zoomScaleNormal="85" zoomScaleSheetLayoutView="85" workbookViewId="0" topLeftCell="A1">
      <selection activeCell="C11" sqref="C11"/>
    </sheetView>
  </sheetViews>
  <sheetFormatPr defaultColWidth="8.88671875" defaultRowHeight="13.5"/>
  <cols>
    <col min="1" max="1" width="11.6640625" style="376" customWidth="1"/>
    <col min="2" max="2" width="46.3359375" style="376" customWidth="1"/>
    <col min="3" max="3" width="28.5546875" style="376" customWidth="1"/>
    <col min="4" max="4" width="28.99609375" style="376" customWidth="1"/>
    <col min="5" max="16384" width="8.88671875" style="376" customWidth="1"/>
  </cols>
  <sheetData>
    <row r="1" spans="1:4" ht="23.25" customHeight="1">
      <c r="A1" s="508" t="s">
        <v>668</v>
      </c>
      <c r="B1" s="508"/>
      <c r="C1" s="508"/>
      <c r="D1" s="508"/>
    </row>
    <row r="2" ht="27" customHeight="1"/>
    <row r="3" spans="1:4" ht="58.5" customHeight="1">
      <c r="A3" s="506" t="s">
        <v>669</v>
      </c>
      <c r="B3" s="506"/>
      <c r="C3" s="506"/>
      <c r="D3" s="506"/>
    </row>
    <row r="4" spans="1:8" ht="37.5" customHeight="1" thickBot="1">
      <c r="A4" s="507" t="s">
        <v>670</v>
      </c>
      <c r="B4" s="507"/>
      <c r="C4" s="507"/>
      <c r="D4" s="507"/>
      <c r="E4" s="377"/>
      <c r="F4" s="377"/>
      <c r="G4" s="377"/>
      <c r="H4" s="377"/>
    </row>
    <row r="5" spans="1:4" ht="37.5" customHeight="1" thickBot="1">
      <c r="A5" s="379" t="s">
        <v>671</v>
      </c>
      <c r="B5" s="380" t="s">
        <v>672</v>
      </c>
      <c r="C5" s="380" t="s">
        <v>673</v>
      </c>
      <c r="D5" s="381" t="s">
        <v>42</v>
      </c>
    </row>
    <row r="6" spans="1:4" ht="37.5" customHeight="1">
      <c r="A6" s="386">
        <v>1</v>
      </c>
      <c r="B6" s="382" t="s">
        <v>674</v>
      </c>
      <c r="C6" s="383">
        <v>88000000</v>
      </c>
      <c r="D6" s="387"/>
    </row>
    <row r="7" spans="1:4" ht="37.5" customHeight="1">
      <c r="A7" s="388">
        <v>2</v>
      </c>
      <c r="B7" s="384" t="s">
        <v>675</v>
      </c>
      <c r="C7" s="385">
        <v>30000000</v>
      </c>
      <c r="D7" s="389"/>
    </row>
    <row r="8" spans="1:4" ht="37.5" customHeight="1">
      <c r="A8" s="388">
        <v>3</v>
      </c>
      <c r="B8" s="384" t="s">
        <v>676</v>
      </c>
      <c r="C8" s="385">
        <v>20000000</v>
      </c>
      <c r="D8" s="389"/>
    </row>
    <row r="9" spans="1:4" ht="37.5" customHeight="1">
      <c r="A9" s="388">
        <v>4</v>
      </c>
      <c r="B9" s="384" t="s">
        <v>677</v>
      </c>
      <c r="C9" s="385">
        <v>12000000</v>
      </c>
      <c r="D9" s="389"/>
    </row>
    <row r="10" spans="1:4" ht="37.5" customHeight="1">
      <c r="A10" s="388">
        <v>5</v>
      </c>
      <c r="B10" s="384" t="s">
        <v>679</v>
      </c>
      <c r="C10" s="385">
        <v>5000000</v>
      </c>
      <c r="D10" s="389"/>
    </row>
    <row r="11" spans="1:4" ht="37.5" customHeight="1">
      <c r="A11" s="388"/>
      <c r="B11" s="384"/>
      <c r="C11" s="385"/>
      <c r="D11" s="389"/>
    </row>
    <row r="12" spans="1:4" ht="37.5" customHeight="1" thickBot="1">
      <c r="A12" s="388"/>
      <c r="B12" s="384"/>
      <c r="C12" s="385"/>
      <c r="D12" s="389"/>
    </row>
    <row r="13" spans="1:4" ht="56.25" customHeight="1" thickBot="1">
      <c r="A13" s="379" t="s">
        <v>678</v>
      </c>
      <c r="B13" s="380"/>
      <c r="C13" s="390">
        <f>SUM(C6:C12)</f>
        <v>155000000</v>
      </c>
      <c r="D13" s="381"/>
    </row>
    <row r="14" spans="1:8" ht="46.5">
      <c r="A14" s="378"/>
      <c r="B14" s="378"/>
      <c r="C14" s="378"/>
      <c r="D14" s="378"/>
      <c r="E14" s="378"/>
      <c r="F14" s="378"/>
      <c r="G14" s="378"/>
      <c r="H14" s="378"/>
    </row>
  </sheetData>
  <mergeCells count="3">
    <mergeCell ref="A3:D3"/>
    <mergeCell ref="A4:D4"/>
    <mergeCell ref="A1:D1"/>
  </mergeCells>
  <printOptions/>
  <pageMargins left="0.61" right="0.61" top="0.6" bottom="0.59" header="0.21" footer="0.2"/>
  <pageSetup firstPageNumber="37" useFirstPageNumber="1" horizontalDpi="600" verticalDpi="600" orientation="landscape" paperSize="9" r:id="rId1"/>
  <headerFooter alignWithMargins="0">
    <oddFooter>&amp;C&amp;9-&amp;P+-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5"/>
  <sheetViews>
    <sheetView workbookViewId="0" topLeftCell="A1">
      <selection activeCell="B8" sqref="B8"/>
    </sheetView>
  </sheetViews>
  <sheetFormatPr defaultColWidth="8.88671875" defaultRowHeight="13.5"/>
  <cols>
    <col min="1" max="1" width="8.88671875" style="371" customWidth="1"/>
    <col min="2" max="2" width="109.77734375" style="371" customWidth="1"/>
    <col min="3" max="16384" width="8.88671875" style="371" customWidth="1"/>
  </cols>
  <sheetData>
    <row r="1" spans="1:2" ht="33.75" customHeight="1">
      <c r="A1" s="400" t="s">
        <v>0</v>
      </c>
      <c r="B1" s="400"/>
    </row>
    <row r="2" ht="22.5" customHeight="1"/>
    <row r="3" ht="22.5" customHeight="1"/>
    <row r="4" spans="1:2" s="374" customFormat="1" ht="30" customHeight="1">
      <c r="A4" s="372" t="s">
        <v>1</v>
      </c>
      <c r="B4" s="373" t="s">
        <v>660</v>
      </c>
    </row>
    <row r="5" spans="1:2" s="374" customFormat="1" ht="15" customHeight="1">
      <c r="A5" s="372"/>
      <c r="B5" s="372"/>
    </row>
    <row r="6" spans="1:2" s="374" customFormat="1" ht="67.5" customHeight="1">
      <c r="A6" s="372" t="s">
        <v>2</v>
      </c>
      <c r="B6" s="375" t="s">
        <v>628</v>
      </c>
    </row>
    <row r="7" spans="1:2" s="374" customFormat="1" ht="15" customHeight="1">
      <c r="A7" s="372"/>
      <c r="B7" s="372"/>
    </row>
    <row r="8" spans="1:2" s="374" customFormat="1" ht="67.5" customHeight="1">
      <c r="A8" s="372" t="s">
        <v>3</v>
      </c>
      <c r="B8" s="375" t="s">
        <v>9</v>
      </c>
    </row>
    <row r="9" spans="1:2" s="374" customFormat="1" ht="15" customHeight="1">
      <c r="A9" s="372"/>
      <c r="B9" s="372"/>
    </row>
    <row r="10" spans="1:2" s="374" customFormat="1" ht="30" customHeight="1">
      <c r="A10" s="372" t="s">
        <v>4</v>
      </c>
      <c r="B10" s="373" t="s">
        <v>5</v>
      </c>
    </row>
    <row r="11" spans="1:2" s="374" customFormat="1" ht="15" customHeight="1">
      <c r="A11" s="372"/>
      <c r="B11" s="372"/>
    </row>
    <row r="12" spans="1:2" s="374" customFormat="1" ht="30" customHeight="1">
      <c r="A12" s="372" t="s">
        <v>6</v>
      </c>
      <c r="B12" s="373" t="s">
        <v>7</v>
      </c>
    </row>
    <row r="13" spans="1:2" s="374" customFormat="1" ht="15" customHeight="1">
      <c r="A13" s="372"/>
      <c r="B13" s="372"/>
    </row>
    <row r="14" spans="1:2" s="374" customFormat="1" ht="30" customHeight="1">
      <c r="A14" s="372" t="s">
        <v>8</v>
      </c>
      <c r="B14" s="373" t="s">
        <v>10</v>
      </c>
    </row>
    <row r="15" spans="1:2" s="374" customFormat="1" ht="18.75">
      <c r="A15" s="372"/>
      <c r="B15" s="372"/>
    </row>
    <row r="16" s="374" customFormat="1" ht="13.5"/>
    <row r="17" s="374" customFormat="1" ht="13.5"/>
    <row r="18" s="374" customFormat="1" ht="13.5"/>
    <row r="19" s="374" customFormat="1" ht="13.5"/>
    <row r="20" s="374" customFormat="1" ht="13.5"/>
    <row r="21" s="374" customFormat="1" ht="13.5"/>
    <row r="22" s="374" customFormat="1" ht="13.5"/>
    <row r="23" s="374" customFormat="1" ht="13.5"/>
    <row r="24" s="374" customFormat="1" ht="13.5"/>
    <row r="25" s="374" customFormat="1" ht="13.5"/>
    <row r="26" s="374" customFormat="1" ht="13.5"/>
    <row r="27" s="374" customFormat="1" ht="13.5"/>
    <row r="28" s="374" customFormat="1" ht="13.5"/>
    <row r="29" s="374" customFormat="1" ht="13.5"/>
    <row r="30" s="374" customFormat="1" ht="13.5"/>
    <row r="31" s="374" customFormat="1" ht="13.5"/>
  </sheetData>
  <mergeCells count="1">
    <mergeCell ref="A1:B1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workbookViewId="0" topLeftCell="A1">
      <selection activeCell="A1" sqref="A1:G1"/>
    </sheetView>
  </sheetViews>
  <sheetFormatPr defaultColWidth="8.88671875" defaultRowHeight="13.5"/>
  <cols>
    <col min="1" max="16384" width="8.88671875" style="376" customWidth="1"/>
  </cols>
  <sheetData>
    <row r="1" spans="1:4" ht="18.75">
      <c r="A1" s="397"/>
      <c r="B1" s="397"/>
      <c r="C1" s="397"/>
      <c r="D1" s="397"/>
    </row>
    <row r="2" ht="27" customHeight="1"/>
    <row r="3" ht="27" customHeight="1"/>
    <row r="4" spans="1:16" ht="76.5">
      <c r="A4" s="398" t="s">
        <v>11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</row>
    <row r="5" ht="108.75" customHeight="1"/>
    <row r="6" ht="48" customHeight="1"/>
    <row r="7" ht="108.75" customHeight="1"/>
    <row r="8" spans="1:16" ht="46.5">
      <c r="A8" s="399" t="s">
        <v>626</v>
      </c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</row>
  </sheetData>
  <mergeCells count="3">
    <mergeCell ref="A1:D1"/>
    <mergeCell ref="A4:P4"/>
    <mergeCell ref="A8:P8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G89"/>
  <sheetViews>
    <sheetView showGridLines="0" zoomScale="70" zoomScaleNormal="70" zoomScaleSheetLayoutView="70" workbookViewId="0" topLeftCell="A1">
      <selection activeCell="A1" sqref="A1:G1"/>
    </sheetView>
  </sheetViews>
  <sheetFormatPr defaultColWidth="8.88671875" defaultRowHeight="13.5"/>
  <cols>
    <col min="1" max="1" width="15.5546875" style="0" customWidth="1"/>
    <col min="2" max="2" width="18.88671875" style="0" customWidth="1"/>
    <col min="3" max="3" width="28.88671875" style="0" customWidth="1"/>
    <col min="4" max="5" width="29.99609375" style="0" customWidth="1"/>
    <col min="6" max="6" width="29.99609375" style="122" customWidth="1"/>
    <col min="7" max="7" width="23.3359375" style="0" customWidth="1"/>
  </cols>
  <sheetData>
    <row r="1" spans="1:7" ht="52.5" customHeight="1">
      <c r="A1" s="401" t="s">
        <v>541</v>
      </c>
      <c r="B1" s="401"/>
      <c r="C1" s="401"/>
      <c r="D1" s="401"/>
      <c r="E1" s="401"/>
      <c r="F1" s="401"/>
      <c r="G1" s="401"/>
    </row>
    <row r="2" spans="1:7" ht="22.5" customHeight="1">
      <c r="A2" s="402" t="s">
        <v>143</v>
      </c>
      <c r="B2" s="402"/>
      <c r="C2" s="402"/>
      <c r="D2" s="402"/>
      <c r="E2" s="402"/>
      <c r="F2" s="402"/>
      <c r="G2" s="402"/>
    </row>
    <row r="3" spans="1:7" ht="15" customHeight="1">
      <c r="A3" s="1"/>
      <c r="B3" s="1"/>
      <c r="C3" s="1"/>
      <c r="D3" s="1"/>
      <c r="E3" s="1"/>
      <c r="F3" s="1"/>
      <c r="G3" s="1"/>
    </row>
    <row r="4" spans="1:7" ht="22.5" customHeight="1" thickBot="1">
      <c r="A4" s="2" t="s">
        <v>20</v>
      </c>
      <c r="B4" s="2"/>
      <c r="C4" s="2"/>
      <c r="D4" s="2"/>
      <c r="E4" s="2"/>
      <c r="F4" s="128"/>
      <c r="G4" s="3" t="s">
        <v>21</v>
      </c>
    </row>
    <row r="5" spans="1:7" ht="30" customHeight="1">
      <c r="A5" s="403" t="s">
        <v>22</v>
      </c>
      <c r="B5" s="404"/>
      <c r="C5" s="404"/>
      <c r="D5" s="396" t="s">
        <v>87</v>
      </c>
      <c r="E5" s="394" t="s">
        <v>86</v>
      </c>
      <c r="F5" s="396" t="s">
        <v>41</v>
      </c>
      <c r="G5" s="405" t="s">
        <v>491</v>
      </c>
    </row>
    <row r="6" spans="1:7" ht="30" customHeight="1" thickBot="1">
      <c r="A6" s="284" t="s">
        <v>43</v>
      </c>
      <c r="B6" s="285" t="s">
        <v>23</v>
      </c>
      <c r="C6" s="285" t="s">
        <v>44</v>
      </c>
      <c r="D6" s="391"/>
      <c r="E6" s="395"/>
      <c r="F6" s="391"/>
      <c r="G6" s="393"/>
    </row>
    <row r="7" spans="1:7" s="283" customFormat="1" ht="30" customHeight="1">
      <c r="A7" s="410" t="s">
        <v>24</v>
      </c>
      <c r="B7" s="411"/>
      <c r="C7" s="411"/>
      <c r="D7" s="279">
        <f>D8+D12</f>
        <v>4100000</v>
      </c>
      <c r="E7" s="280">
        <f>E8+E10+E12+E14+E16</f>
        <v>3373000</v>
      </c>
      <c r="F7" s="281">
        <f aca="true" t="shared" si="0" ref="F7:F89">D7-E7</f>
        <v>727000</v>
      </c>
      <c r="G7" s="282"/>
    </row>
    <row r="8" spans="1:7" ht="30" customHeight="1">
      <c r="A8" s="4"/>
      <c r="B8" s="408" t="s">
        <v>25</v>
      </c>
      <c r="C8" s="409"/>
      <c r="D8" s="52">
        <f>D9</f>
        <v>3250000</v>
      </c>
      <c r="E8" s="60">
        <f>SUM(E9)</f>
        <v>2573000</v>
      </c>
      <c r="F8" s="129">
        <f t="shared" si="0"/>
        <v>677000</v>
      </c>
      <c r="G8" s="5"/>
    </row>
    <row r="9" spans="1:7" ht="30" customHeight="1">
      <c r="A9" s="10"/>
      <c r="B9" s="85"/>
      <c r="C9" s="38" t="s">
        <v>18</v>
      </c>
      <c r="D9" s="53">
        <f>1/1000*'2009 수입의 부 목별'!D9</f>
        <v>3250000</v>
      </c>
      <c r="E9" s="61">
        <v>2573000</v>
      </c>
      <c r="F9" s="129">
        <f t="shared" si="0"/>
        <v>677000</v>
      </c>
      <c r="G9" s="7"/>
    </row>
    <row r="10" spans="1:7" ht="30" customHeight="1">
      <c r="A10" s="6"/>
      <c r="B10" s="412" t="s">
        <v>88</v>
      </c>
      <c r="C10" s="413"/>
      <c r="D10" s="53">
        <f>D11</f>
        <v>0</v>
      </c>
      <c r="E10" s="61">
        <f>E11</f>
        <v>0</v>
      </c>
      <c r="F10" s="129">
        <f t="shared" si="0"/>
        <v>0</v>
      </c>
      <c r="G10" s="7"/>
    </row>
    <row r="11" spans="1:7" ht="30" customHeight="1">
      <c r="A11" s="10"/>
      <c r="B11" s="85"/>
      <c r="C11" s="41" t="s">
        <v>88</v>
      </c>
      <c r="D11" s="53">
        <f>1/1000*'2009 수입의 부 목별'!D12</f>
        <v>0</v>
      </c>
      <c r="E11" s="61">
        <v>0</v>
      </c>
      <c r="F11" s="129">
        <f t="shared" si="0"/>
        <v>0</v>
      </c>
      <c r="G11" s="7"/>
    </row>
    <row r="12" spans="1:7" ht="30" customHeight="1">
      <c r="A12" s="6"/>
      <c r="B12" s="408" t="s">
        <v>96</v>
      </c>
      <c r="C12" s="409"/>
      <c r="D12" s="52">
        <f>D13</f>
        <v>850000</v>
      </c>
      <c r="E12" s="60">
        <f>SUM(E13)</f>
        <v>800000</v>
      </c>
      <c r="F12" s="129">
        <f t="shared" si="0"/>
        <v>50000</v>
      </c>
      <c r="G12" s="5"/>
    </row>
    <row r="13" spans="1:7" ht="30" customHeight="1">
      <c r="A13" s="10"/>
      <c r="B13" s="86"/>
      <c r="C13" s="41" t="s">
        <v>97</v>
      </c>
      <c r="D13" s="53">
        <f>1/1000*'2009 수입의 부 목별'!D15</f>
        <v>850000</v>
      </c>
      <c r="E13" s="61">
        <v>800000</v>
      </c>
      <c r="F13" s="60">
        <f t="shared" si="0"/>
        <v>50000</v>
      </c>
      <c r="G13" s="70"/>
    </row>
    <row r="14" spans="1:7" ht="30" customHeight="1">
      <c r="A14" s="10"/>
      <c r="B14" s="412" t="s">
        <v>89</v>
      </c>
      <c r="C14" s="413"/>
      <c r="D14" s="53">
        <f>D15</f>
        <v>0</v>
      </c>
      <c r="E14" s="61">
        <f>E15</f>
        <v>0</v>
      </c>
      <c r="F14" s="129">
        <f t="shared" si="0"/>
        <v>0</v>
      </c>
      <c r="G14" s="7"/>
    </row>
    <row r="15" spans="1:7" ht="30" customHeight="1">
      <c r="A15" s="10"/>
      <c r="B15" s="86"/>
      <c r="C15" s="41" t="s">
        <v>89</v>
      </c>
      <c r="D15" s="53">
        <f>1/1000*'2009 수입의 부 목별'!D18</f>
        <v>0</v>
      </c>
      <c r="E15" s="61">
        <v>0</v>
      </c>
      <c r="F15" s="129">
        <f t="shared" si="0"/>
        <v>0</v>
      </c>
      <c r="G15" s="7"/>
    </row>
    <row r="16" spans="1:7" ht="30" customHeight="1">
      <c r="A16" s="10"/>
      <c r="B16" s="412" t="s">
        <v>90</v>
      </c>
      <c r="C16" s="413"/>
      <c r="D16" s="53">
        <f>D17</f>
        <v>0</v>
      </c>
      <c r="E16" s="61">
        <f>E17</f>
        <v>0</v>
      </c>
      <c r="F16" s="129">
        <f t="shared" si="0"/>
        <v>0</v>
      </c>
      <c r="G16" s="7"/>
    </row>
    <row r="17" spans="1:7" ht="30" customHeight="1" thickBot="1">
      <c r="A17" s="71"/>
      <c r="B17" s="87"/>
      <c r="C17" s="72" t="s">
        <v>90</v>
      </c>
      <c r="D17" s="73">
        <f>1/1000*'2009 수입의 부 목별'!D21</f>
        <v>0</v>
      </c>
      <c r="E17" s="74">
        <v>0</v>
      </c>
      <c r="F17" s="130">
        <f t="shared" si="0"/>
        <v>0</v>
      </c>
      <c r="G17" s="75"/>
    </row>
    <row r="18" spans="1:7" s="283" customFormat="1" ht="30" customHeight="1">
      <c r="A18" s="392" t="s">
        <v>489</v>
      </c>
      <c r="B18" s="406"/>
      <c r="C18" s="407"/>
      <c r="D18" s="279">
        <f>D19+D22</f>
        <v>55231635</v>
      </c>
      <c r="E18" s="280">
        <f>E19+E22</f>
        <v>52856958</v>
      </c>
      <c r="F18" s="281">
        <f t="shared" si="0"/>
        <v>2374677</v>
      </c>
      <c r="G18" s="282"/>
    </row>
    <row r="19" spans="1:7" ht="30" customHeight="1">
      <c r="A19" s="8"/>
      <c r="B19" s="408" t="s">
        <v>26</v>
      </c>
      <c r="C19" s="409"/>
      <c r="D19" s="52">
        <f>D20+D21</f>
        <v>50188635</v>
      </c>
      <c r="E19" s="60">
        <f>SUM(E20:E21)</f>
        <v>47997958</v>
      </c>
      <c r="F19" s="129">
        <f t="shared" si="0"/>
        <v>2190677</v>
      </c>
      <c r="G19" s="7"/>
    </row>
    <row r="20" spans="1:7" ht="30" customHeight="1">
      <c r="A20" s="88"/>
      <c r="B20" s="90"/>
      <c r="C20" s="39" t="s">
        <v>98</v>
      </c>
      <c r="D20" s="54">
        <f>1/1000*'2009 수입의 부 목별'!D25</f>
        <v>7085635</v>
      </c>
      <c r="E20" s="62">
        <v>12322945</v>
      </c>
      <c r="F20" s="129">
        <f t="shared" si="0"/>
        <v>-5237310</v>
      </c>
      <c r="G20" s="7"/>
    </row>
    <row r="21" spans="1:7" ht="30" customHeight="1">
      <c r="A21" s="88"/>
      <c r="B21" s="90"/>
      <c r="C21" s="13" t="s">
        <v>27</v>
      </c>
      <c r="D21" s="55">
        <f>1/1000*'2009 수입의 부 목별'!D30</f>
        <v>43103000</v>
      </c>
      <c r="E21" s="63">
        <v>35675013</v>
      </c>
      <c r="F21" s="129">
        <f t="shared" si="0"/>
        <v>7427987</v>
      </c>
      <c r="G21" s="7"/>
    </row>
    <row r="22" spans="1:7" ht="30" customHeight="1">
      <c r="A22" s="9"/>
      <c r="B22" s="408" t="s">
        <v>28</v>
      </c>
      <c r="C22" s="409"/>
      <c r="D22" s="52">
        <f>D23</f>
        <v>5043000</v>
      </c>
      <c r="E22" s="60">
        <f>E23</f>
        <v>4859000</v>
      </c>
      <c r="F22" s="129">
        <f t="shared" si="0"/>
        <v>184000</v>
      </c>
      <c r="G22" s="7"/>
    </row>
    <row r="23" spans="1:7" ht="30" customHeight="1" thickBot="1">
      <c r="A23" s="89"/>
      <c r="B23" s="91"/>
      <c r="C23" s="76" t="s">
        <v>19</v>
      </c>
      <c r="D23" s="73">
        <f>1/1000*'2009 수입의 부 목별'!D41</f>
        <v>5043000</v>
      </c>
      <c r="E23" s="74">
        <v>4859000</v>
      </c>
      <c r="F23" s="130">
        <f t="shared" si="0"/>
        <v>184000</v>
      </c>
      <c r="G23" s="75"/>
    </row>
    <row r="24" spans="1:7" s="283" customFormat="1" ht="30" customHeight="1">
      <c r="A24" s="392" t="s">
        <v>45</v>
      </c>
      <c r="B24" s="406"/>
      <c r="C24" s="407"/>
      <c r="D24" s="279">
        <f>D25+D30</f>
        <v>4998760</v>
      </c>
      <c r="E24" s="280">
        <f>E25+E30</f>
        <v>5387906</v>
      </c>
      <c r="F24" s="281">
        <f t="shared" si="0"/>
        <v>-389146</v>
      </c>
      <c r="G24" s="282"/>
    </row>
    <row r="25" spans="1:7" ht="30" customHeight="1">
      <c r="A25" s="4"/>
      <c r="B25" s="408" t="s">
        <v>29</v>
      </c>
      <c r="C25" s="409"/>
      <c r="D25" s="52">
        <f>D26+D27+D28+D29</f>
        <v>4237535</v>
      </c>
      <c r="E25" s="60">
        <f>E26+E27+E28+E29</f>
        <v>4211181</v>
      </c>
      <c r="F25" s="129">
        <f t="shared" si="0"/>
        <v>26354</v>
      </c>
      <c r="G25" s="7"/>
    </row>
    <row r="26" spans="1:7" ht="30" customHeight="1">
      <c r="A26" s="10"/>
      <c r="B26" s="90"/>
      <c r="C26" s="39" t="s">
        <v>91</v>
      </c>
      <c r="D26" s="58">
        <f>1/1000*'2009 수입의 부 목별'!D56</f>
        <v>0</v>
      </c>
      <c r="E26" s="64">
        <v>0</v>
      </c>
      <c r="F26" s="129">
        <f t="shared" si="0"/>
        <v>0</v>
      </c>
      <c r="G26" s="7"/>
    </row>
    <row r="27" spans="1:7" ht="30" customHeight="1">
      <c r="A27" s="10"/>
      <c r="B27" s="90"/>
      <c r="C27" s="40" t="s">
        <v>30</v>
      </c>
      <c r="D27" s="56">
        <f>1/1000*'2009 수입의 부 목별'!D58</f>
        <v>4157535</v>
      </c>
      <c r="E27" s="65">
        <v>4211181</v>
      </c>
      <c r="F27" s="129">
        <f t="shared" si="0"/>
        <v>-53646</v>
      </c>
      <c r="G27" s="7"/>
    </row>
    <row r="28" spans="1:7" ht="30" customHeight="1">
      <c r="A28" s="10"/>
      <c r="B28" s="90"/>
      <c r="C28" s="40" t="s">
        <v>92</v>
      </c>
      <c r="D28" s="56">
        <f>1/1000*'2009 수입의 부 목별'!D60</f>
        <v>0</v>
      </c>
      <c r="E28" s="65">
        <v>0</v>
      </c>
      <c r="F28" s="129">
        <f t="shared" si="0"/>
        <v>0</v>
      </c>
      <c r="G28" s="7"/>
    </row>
    <row r="29" spans="1:7" ht="30" customHeight="1">
      <c r="A29" s="10"/>
      <c r="B29" s="90"/>
      <c r="C29" s="41" t="s">
        <v>31</v>
      </c>
      <c r="D29" s="54">
        <f>1/1000*'2009 수입의 부 목별'!D62</f>
        <v>80000</v>
      </c>
      <c r="E29" s="62">
        <v>0</v>
      </c>
      <c r="F29" s="129">
        <f t="shared" si="0"/>
        <v>80000</v>
      </c>
      <c r="G29" s="7"/>
    </row>
    <row r="30" spans="1:7" ht="30" customHeight="1">
      <c r="A30" s="6"/>
      <c r="B30" s="408" t="s">
        <v>32</v>
      </c>
      <c r="C30" s="409"/>
      <c r="D30" s="52">
        <f>D32</f>
        <v>761225</v>
      </c>
      <c r="E30" s="60">
        <f>E32</f>
        <v>1176725</v>
      </c>
      <c r="F30" s="129">
        <f t="shared" si="0"/>
        <v>-415500</v>
      </c>
      <c r="G30" s="7"/>
    </row>
    <row r="31" spans="1:7" ht="30" customHeight="1">
      <c r="A31" s="10"/>
      <c r="B31" s="90"/>
      <c r="C31" s="39" t="s">
        <v>93</v>
      </c>
      <c r="D31" s="67">
        <f>1/1000*'2009 수입의 부 목별'!D65</f>
        <v>0</v>
      </c>
      <c r="E31" s="68">
        <v>0</v>
      </c>
      <c r="F31" s="129">
        <f t="shared" si="0"/>
        <v>0</v>
      </c>
      <c r="G31" s="7"/>
    </row>
    <row r="32" spans="1:7" ht="30" customHeight="1" thickBot="1">
      <c r="A32" s="71"/>
      <c r="B32" s="84"/>
      <c r="C32" s="76" t="s">
        <v>33</v>
      </c>
      <c r="D32" s="73">
        <f>1/1000*'2009 수입의 부 목별'!D67</f>
        <v>761225</v>
      </c>
      <c r="E32" s="74">
        <v>1176725</v>
      </c>
      <c r="F32" s="130">
        <f t="shared" si="0"/>
        <v>-415500</v>
      </c>
      <c r="G32" s="75"/>
    </row>
    <row r="33" spans="1:7" s="283" customFormat="1" ht="30" customHeight="1">
      <c r="A33" s="422" t="s">
        <v>490</v>
      </c>
      <c r="B33" s="423"/>
      <c r="C33" s="424"/>
      <c r="D33" s="279">
        <f>SUM(D34)</f>
        <v>645000</v>
      </c>
      <c r="E33" s="280">
        <f>SUM(E34)</f>
        <v>99800</v>
      </c>
      <c r="F33" s="281">
        <f t="shared" si="0"/>
        <v>545200</v>
      </c>
      <c r="G33" s="282"/>
    </row>
    <row r="34" spans="1:7" ht="30" customHeight="1">
      <c r="A34" s="10"/>
      <c r="B34" s="11" t="s">
        <v>34</v>
      </c>
      <c r="C34" s="42"/>
      <c r="D34" s="57">
        <f>D35+D36+D37+D38+D39</f>
        <v>645000</v>
      </c>
      <c r="E34" s="57">
        <f>E35+E36+E37+E38+E39</f>
        <v>99800</v>
      </c>
      <c r="F34" s="129">
        <f t="shared" si="0"/>
        <v>545200</v>
      </c>
      <c r="G34" s="7"/>
    </row>
    <row r="35" spans="1:7" ht="30" customHeight="1">
      <c r="A35" s="10"/>
      <c r="B35" s="66"/>
      <c r="C35" s="13" t="s">
        <v>35</v>
      </c>
      <c r="D35" s="55">
        <f>1/1000*'2009 수입의 부 목별'!D76</f>
        <v>635000</v>
      </c>
      <c r="E35" s="63">
        <v>99800</v>
      </c>
      <c r="F35" s="129">
        <f t="shared" si="0"/>
        <v>535200</v>
      </c>
      <c r="G35" s="7"/>
    </row>
    <row r="36" spans="1:7" ht="30" customHeight="1">
      <c r="A36" s="10"/>
      <c r="B36" s="90"/>
      <c r="C36" s="39" t="s">
        <v>94</v>
      </c>
      <c r="D36" s="69">
        <f>1/1000*'2009 수입의 부 목별'!D81</f>
        <v>0</v>
      </c>
      <c r="E36" s="62">
        <v>0</v>
      </c>
      <c r="F36" s="129">
        <f t="shared" si="0"/>
        <v>0</v>
      </c>
      <c r="G36" s="7"/>
    </row>
    <row r="37" spans="1:7" ht="30" customHeight="1">
      <c r="A37" s="10"/>
      <c r="B37" s="90"/>
      <c r="C37" s="39" t="s">
        <v>84</v>
      </c>
      <c r="D37" s="54">
        <f>1/1000*'2009 수입의 부 목별'!D83</f>
        <v>0</v>
      </c>
      <c r="E37" s="62">
        <v>0</v>
      </c>
      <c r="F37" s="129">
        <f t="shared" si="0"/>
        <v>0</v>
      </c>
      <c r="G37" s="7"/>
    </row>
    <row r="38" spans="1:7" ht="30" customHeight="1">
      <c r="A38" s="10"/>
      <c r="B38" s="90"/>
      <c r="C38" s="12" t="s">
        <v>95</v>
      </c>
      <c r="D38" s="53">
        <f>1/1000*'2009 수입의 부 목별'!D85</f>
        <v>0</v>
      </c>
      <c r="E38" s="61">
        <v>0</v>
      </c>
      <c r="F38" s="129">
        <f t="shared" si="0"/>
        <v>0</v>
      </c>
      <c r="G38" s="7"/>
    </row>
    <row r="39" spans="1:7" ht="30" customHeight="1" thickBot="1">
      <c r="A39" s="71"/>
      <c r="B39" s="84"/>
      <c r="C39" s="76" t="s">
        <v>36</v>
      </c>
      <c r="D39" s="73">
        <f>1/1000*'2009 수입의 부 목별'!D87</f>
        <v>10000</v>
      </c>
      <c r="E39" s="74">
        <v>0</v>
      </c>
      <c r="F39" s="130">
        <f t="shared" si="0"/>
        <v>10000</v>
      </c>
      <c r="G39" s="75"/>
    </row>
    <row r="40" spans="1:7" s="283" customFormat="1" ht="30" customHeight="1" thickBot="1">
      <c r="A40" s="417" t="s">
        <v>492</v>
      </c>
      <c r="B40" s="418"/>
      <c r="C40" s="419"/>
      <c r="D40" s="286">
        <f>D33+D24+D18+D7</f>
        <v>64975395</v>
      </c>
      <c r="E40" s="287">
        <f>E7+E18+E24+E33</f>
        <v>61717664</v>
      </c>
      <c r="F40" s="288">
        <f t="shared" si="0"/>
        <v>3257731</v>
      </c>
      <c r="G40" s="289"/>
    </row>
    <row r="41" spans="1:7" s="283" customFormat="1" ht="30" customHeight="1">
      <c r="A41" s="392" t="s">
        <v>493</v>
      </c>
      <c r="B41" s="406"/>
      <c r="C41" s="407"/>
      <c r="D41" s="279">
        <f>D42+D52</f>
        <v>717900</v>
      </c>
      <c r="E41" s="279">
        <f>E42+E52</f>
        <v>3551580</v>
      </c>
      <c r="F41" s="281">
        <f t="shared" si="0"/>
        <v>-2833680</v>
      </c>
      <c r="G41" s="282"/>
    </row>
    <row r="42" spans="1:7" ht="30" customHeight="1">
      <c r="A42" s="14"/>
      <c r="B42" s="408" t="s">
        <v>99</v>
      </c>
      <c r="C42" s="409"/>
      <c r="D42" s="52">
        <f>D43+D44+D45+D46+D47+D48+D49+D50+D51</f>
        <v>172900</v>
      </c>
      <c r="E42" s="52">
        <f>E43+E44+E45+E46+E47+E48+E49+E50+E51</f>
        <v>252600</v>
      </c>
      <c r="F42" s="129">
        <f t="shared" si="0"/>
        <v>-79700</v>
      </c>
      <c r="G42" s="7"/>
    </row>
    <row r="43" spans="1:7" ht="30" customHeight="1">
      <c r="A43" s="92"/>
      <c r="B43" s="66"/>
      <c r="C43" s="39" t="s">
        <v>100</v>
      </c>
      <c r="D43" s="59">
        <f>1/1000*'2009 수입의 부 목별'!D92</f>
        <v>0</v>
      </c>
      <c r="E43" s="52">
        <v>0</v>
      </c>
      <c r="F43" s="129">
        <f t="shared" si="0"/>
        <v>0</v>
      </c>
      <c r="G43" s="7"/>
    </row>
    <row r="44" spans="1:7" ht="30" customHeight="1">
      <c r="A44" s="92"/>
      <c r="B44" s="90"/>
      <c r="C44" s="39" t="s">
        <v>101</v>
      </c>
      <c r="D44" s="59">
        <f>1/1000*'2009 수입의 부 목별'!D94</f>
        <v>0</v>
      </c>
      <c r="E44" s="52">
        <v>0</v>
      </c>
      <c r="F44" s="129">
        <f t="shared" si="0"/>
        <v>0</v>
      </c>
      <c r="G44" s="7"/>
    </row>
    <row r="45" spans="1:7" ht="30" customHeight="1">
      <c r="A45" s="92"/>
      <c r="B45" s="90"/>
      <c r="C45" s="39" t="s">
        <v>102</v>
      </c>
      <c r="D45" s="59">
        <f>1/1000*'2009 수입의 부 목별'!D96</f>
        <v>155000</v>
      </c>
      <c r="E45" s="52">
        <v>181500</v>
      </c>
      <c r="F45" s="129">
        <f t="shared" si="0"/>
        <v>-26500</v>
      </c>
      <c r="G45" s="7"/>
    </row>
    <row r="46" spans="1:7" ht="30" customHeight="1">
      <c r="A46" s="92"/>
      <c r="B46" s="90"/>
      <c r="C46" s="39" t="s">
        <v>103</v>
      </c>
      <c r="D46" s="59">
        <f>1/1000*'2009 수입의 부 목별'!D99</f>
        <v>0</v>
      </c>
      <c r="E46" s="52">
        <v>0</v>
      </c>
      <c r="F46" s="129">
        <f t="shared" si="0"/>
        <v>0</v>
      </c>
      <c r="G46" s="7"/>
    </row>
    <row r="47" spans="1:7" ht="30" customHeight="1">
      <c r="A47" s="92"/>
      <c r="B47" s="90"/>
      <c r="C47" s="39" t="s">
        <v>104</v>
      </c>
      <c r="D47" s="59">
        <f>1/1000*'2009 수입의 부 목별'!D101</f>
        <v>0</v>
      </c>
      <c r="E47" s="52">
        <v>60000</v>
      </c>
      <c r="F47" s="129">
        <f t="shared" si="0"/>
        <v>-60000</v>
      </c>
      <c r="G47" s="7"/>
    </row>
    <row r="48" spans="1:7" ht="30" customHeight="1">
      <c r="A48" s="92"/>
      <c r="B48" s="90"/>
      <c r="C48" s="39" t="s">
        <v>105</v>
      </c>
      <c r="D48" s="59">
        <f>1/1000*'2009 수입의 부 목별'!D103</f>
        <v>0</v>
      </c>
      <c r="E48" s="52">
        <v>0</v>
      </c>
      <c r="F48" s="129">
        <f t="shared" si="0"/>
        <v>0</v>
      </c>
      <c r="G48" s="7"/>
    </row>
    <row r="49" spans="1:7" ht="30" customHeight="1">
      <c r="A49" s="92"/>
      <c r="B49" s="90"/>
      <c r="C49" s="39" t="s">
        <v>106</v>
      </c>
      <c r="D49" s="59">
        <f>1/1000*'2009 수입의 부 목별'!D105</f>
        <v>17900</v>
      </c>
      <c r="E49" s="52">
        <v>11100</v>
      </c>
      <c r="F49" s="129">
        <f t="shared" si="0"/>
        <v>6800</v>
      </c>
      <c r="G49" s="7"/>
    </row>
    <row r="50" spans="1:7" ht="30" customHeight="1">
      <c r="A50" s="92"/>
      <c r="B50" s="90"/>
      <c r="C50" s="39" t="s">
        <v>107</v>
      </c>
      <c r="D50" s="59">
        <f>1/1000*'2009 수입의 부 목별'!D107</f>
        <v>0</v>
      </c>
      <c r="E50" s="52">
        <v>0</v>
      </c>
      <c r="F50" s="129">
        <f t="shared" si="0"/>
        <v>0</v>
      </c>
      <c r="G50" s="7"/>
    </row>
    <row r="51" spans="1:7" ht="30" customHeight="1">
      <c r="A51" s="92"/>
      <c r="B51" s="90"/>
      <c r="C51" s="12" t="s">
        <v>108</v>
      </c>
      <c r="D51" s="59">
        <f>1/1000*'2009 수입의 부 목별'!D109</f>
        <v>0</v>
      </c>
      <c r="E51" s="52">
        <v>0</v>
      </c>
      <c r="F51" s="129">
        <f t="shared" si="0"/>
        <v>0</v>
      </c>
      <c r="G51" s="7"/>
    </row>
    <row r="52" spans="1:7" ht="30" customHeight="1">
      <c r="A52" s="15"/>
      <c r="B52" s="420" t="s">
        <v>109</v>
      </c>
      <c r="C52" s="420"/>
      <c r="D52" s="59">
        <f>D53+D54+D55+D56+D57+D58</f>
        <v>545000</v>
      </c>
      <c r="E52" s="52">
        <f>E53+E54+E55+E56+E57+E58</f>
        <v>3298980</v>
      </c>
      <c r="F52" s="129">
        <f t="shared" si="0"/>
        <v>-2753980</v>
      </c>
      <c r="G52" s="7"/>
    </row>
    <row r="53" spans="1:7" ht="30" customHeight="1">
      <c r="A53" s="92"/>
      <c r="B53" s="66"/>
      <c r="C53" s="39" t="s">
        <v>110</v>
      </c>
      <c r="D53" s="59">
        <f>1/1000*'2009 수입의 부 목별'!D112</f>
        <v>0</v>
      </c>
      <c r="E53" s="52">
        <v>0</v>
      </c>
      <c r="F53" s="129">
        <f t="shared" si="0"/>
        <v>0</v>
      </c>
      <c r="G53" s="7"/>
    </row>
    <row r="54" spans="1:7" ht="30" customHeight="1">
      <c r="A54" s="92"/>
      <c r="B54" s="90"/>
      <c r="C54" s="39" t="s">
        <v>111</v>
      </c>
      <c r="D54" s="59">
        <f>1/1000*'2009 수입의 부 목별'!D114</f>
        <v>145000</v>
      </c>
      <c r="E54" s="52">
        <v>3298980</v>
      </c>
      <c r="F54" s="129">
        <f t="shared" si="0"/>
        <v>-3153980</v>
      </c>
      <c r="G54" s="7"/>
    </row>
    <row r="55" spans="1:7" ht="30" customHeight="1">
      <c r="A55" s="92"/>
      <c r="B55" s="90"/>
      <c r="C55" s="39" t="s">
        <v>112</v>
      </c>
      <c r="D55" s="59">
        <f>1/1000*'2009 수입의 부 목별'!D117</f>
        <v>400000</v>
      </c>
      <c r="E55" s="52">
        <v>0</v>
      </c>
      <c r="F55" s="129">
        <f t="shared" si="0"/>
        <v>400000</v>
      </c>
      <c r="G55" s="7"/>
    </row>
    <row r="56" spans="1:7" ht="30" customHeight="1">
      <c r="A56" s="92"/>
      <c r="B56" s="90"/>
      <c r="C56" s="39" t="s">
        <v>113</v>
      </c>
      <c r="D56" s="59">
        <f>1/1000*'2009 수입의 부 목별'!D119</f>
        <v>0</v>
      </c>
      <c r="E56" s="52">
        <v>0</v>
      </c>
      <c r="F56" s="129">
        <f t="shared" si="0"/>
        <v>0</v>
      </c>
      <c r="G56" s="7"/>
    </row>
    <row r="57" spans="1:7" ht="30" customHeight="1">
      <c r="A57" s="92"/>
      <c r="B57" s="90"/>
      <c r="C57" s="39" t="s">
        <v>114</v>
      </c>
      <c r="D57" s="59">
        <f>1/1000*'2009 수입의 부 목별'!D121</f>
        <v>0</v>
      </c>
      <c r="E57" s="52">
        <v>0</v>
      </c>
      <c r="F57" s="129">
        <f t="shared" si="0"/>
        <v>0</v>
      </c>
      <c r="G57" s="7"/>
    </row>
    <row r="58" spans="1:7" ht="30" customHeight="1" thickBot="1">
      <c r="A58" s="92"/>
      <c r="B58" s="90"/>
      <c r="C58" s="12" t="s">
        <v>115</v>
      </c>
      <c r="D58" s="67">
        <f>1/1000*'2009 수입의 부 목별'!D123</f>
        <v>0</v>
      </c>
      <c r="E58" s="81">
        <v>0</v>
      </c>
      <c r="F58" s="131">
        <f t="shared" si="0"/>
        <v>0</v>
      </c>
      <c r="G58" s="7"/>
    </row>
    <row r="59" spans="1:7" s="283" customFormat="1" ht="30" customHeight="1">
      <c r="A59" s="392" t="s">
        <v>144</v>
      </c>
      <c r="B59" s="406"/>
      <c r="C59" s="407"/>
      <c r="D59" s="290">
        <f>D60+D69+D77</f>
        <v>25000</v>
      </c>
      <c r="E59" s="279">
        <f>E60+E69+E77</f>
        <v>10000</v>
      </c>
      <c r="F59" s="281">
        <f t="shared" si="0"/>
        <v>15000</v>
      </c>
      <c r="G59" s="282"/>
    </row>
    <row r="60" spans="1:7" ht="30" customHeight="1">
      <c r="A60" s="15"/>
      <c r="B60" s="421" t="s">
        <v>116</v>
      </c>
      <c r="C60" s="409"/>
      <c r="D60" s="59">
        <f>D61+D62+D63+D64+D65+D66+D67+D68</f>
        <v>0</v>
      </c>
      <c r="E60" s="52">
        <f>E61+E62+E63+E64+E65+E66+E67+E68</f>
        <v>0</v>
      </c>
      <c r="F60" s="129">
        <f t="shared" si="0"/>
        <v>0</v>
      </c>
      <c r="G60" s="7"/>
    </row>
    <row r="61" spans="1:7" ht="30" customHeight="1">
      <c r="A61" s="92"/>
      <c r="B61" s="66"/>
      <c r="C61" s="78" t="s">
        <v>117</v>
      </c>
      <c r="D61" s="59">
        <f>1/1000*'2009 수입의 부 목별'!D127</f>
        <v>0</v>
      </c>
      <c r="E61" s="52">
        <v>0</v>
      </c>
      <c r="F61" s="129">
        <f t="shared" si="0"/>
        <v>0</v>
      </c>
      <c r="G61" s="7"/>
    </row>
    <row r="62" spans="1:7" ht="30" customHeight="1">
      <c r="A62" s="92"/>
      <c r="B62" s="90"/>
      <c r="C62" s="39" t="s">
        <v>118</v>
      </c>
      <c r="D62" s="59">
        <f>1/1000*'2009 수입의 부 목별'!D129</f>
        <v>0</v>
      </c>
      <c r="E62" s="52">
        <v>0</v>
      </c>
      <c r="F62" s="129">
        <f t="shared" si="0"/>
        <v>0</v>
      </c>
      <c r="G62" s="7"/>
    </row>
    <row r="63" spans="1:7" ht="30" customHeight="1">
      <c r="A63" s="92"/>
      <c r="B63" s="90"/>
      <c r="C63" s="39" t="s">
        <v>119</v>
      </c>
      <c r="D63" s="59">
        <f>1/1000*'2009 수입의 부 목별'!D131</f>
        <v>0</v>
      </c>
      <c r="E63" s="52">
        <v>0</v>
      </c>
      <c r="F63" s="129">
        <f>D63-E63</f>
        <v>0</v>
      </c>
      <c r="G63" s="7"/>
    </row>
    <row r="64" spans="1:7" ht="30" customHeight="1">
      <c r="A64" s="92"/>
      <c r="B64" s="90"/>
      <c r="C64" s="39" t="s">
        <v>120</v>
      </c>
      <c r="D64" s="59">
        <f>1/1000*'2009 수입의 부 목별'!D133</f>
        <v>0</v>
      </c>
      <c r="E64" s="52">
        <v>0</v>
      </c>
      <c r="F64" s="129">
        <f t="shared" si="0"/>
        <v>0</v>
      </c>
      <c r="G64" s="7"/>
    </row>
    <row r="65" spans="1:7" ht="30" customHeight="1">
      <c r="A65" s="92"/>
      <c r="B65" s="90"/>
      <c r="C65" s="39" t="s">
        <v>121</v>
      </c>
      <c r="D65" s="59">
        <f>1/1000*'2009 수입의 부 목별'!D135</f>
        <v>0</v>
      </c>
      <c r="E65" s="52">
        <v>0</v>
      </c>
      <c r="F65" s="129">
        <f t="shared" si="0"/>
        <v>0</v>
      </c>
      <c r="G65" s="7"/>
    </row>
    <row r="66" spans="1:7" ht="30" customHeight="1">
      <c r="A66" s="92"/>
      <c r="B66" s="90"/>
      <c r="C66" s="39" t="s">
        <v>122</v>
      </c>
      <c r="D66" s="59">
        <f>1/1000*'2009 수입의 부 목별'!D137</f>
        <v>0</v>
      </c>
      <c r="E66" s="52">
        <v>0</v>
      </c>
      <c r="F66" s="129">
        <f t="shared" si="0"/>
        <v>0</v>
      </c>
      <c r="G66" s="7"/>
    </row>
    <row r="67" spans="1:7" ht="30" customHeight="1">
      <c r="A67" s="92"/>
      <c r="B67" s="90"/>
      <c r="C67" s="39" t="s">
        <v>123</v>
      </c>
      <c r="D67" s="59">
        <f>1/1000*'2009 수입의 부 목별'!D139</f>
        <v>0</v>
      </c>
      <c r="E67" s="52">
        <v>0</v>
      </c>
      <c r="F67" s="129">
        <f t="shared" si="0"/>
        <v>0</v>
      </c>
      <c r="G67" s="7"/>
    </row>
    <row r="68" spans="1:7" ht="30" customHeight="1">
      <c r="A68" s="92"/>
      <c r="B68" s="90"/>
      <c r="C68" s="12" t="s">
        <v>124</v>
      </c>
      <c r="D68" s="59">
        <f>1/1000*'2009 수입의 부 목별'!D141</f>
        <v>0</v>
      </c>
      <c r="E68" s="52">
        <v>0</v>
      </c>
      <c r="F68" s="129">
        <f t="shared" si="0"/>
        <v>0</v>
      </c>
      <c r="G68" s="7"/>
    </row>
    <row r="69" spans="1:7" ht="30" customHeight="1">
      <c r="A69" s="15"/>
      <c r="B69" s="420" t="s">
        <v>125</v>
      </c>
      <c r="C69" s="420"/>
      <c r="D69" s="59">
        <f>D70+D71+D72+D73+D74+D75+D76</f>
        <v>0</v>
      </c>
      <c r="E69" s="52">
        <f>E70+E71+E72+E73+E74+E75+E76</f>
        <v>0</v>
      </c>
      <c r="F69" s="129">
        <f t="shared" si="0"/>
        <v>0</v>
      </c>
      <c r="G69" s="7"/>
    </row>
    <row r="70" spans="1:7" ht="30" customHeight="1">
      <c r="A70" s="92"/>
      <c r="B70" s="66"/>
      <c r="C70" s="78" t="s">
        <v>126</v>
      </c>
      <c r="D70" s="59">
        <f>1/1000*'2009 수입의 부 목별'!D144</f>
        <v>0</v>
      </c>
      <c r="E70" s="52">
        <v>0</v>
      </c>
      <c r="F70" s="129">
        <f t="shared" si="0"/>
        <v>0</v>
      </c>
      <c r="G70" s="7"/>
    </row>
    <row r="71" spans="1:7" ht="30" customHeight="1">
      <c r="A71" s="92"/>
      <c r="B71" s="90"/>
      <c r="C71" s="39" t="s">
        <v>127</v>
      </c>
      <c r="D71" s="59">
        <f>1/1000*'2009 수입의 부 목별'!D146</f>
        <v>0</v>
      </c>
      <c r="E71" s="52">
        <v>0</v>
      </c>
      <c r="F71" s="129">
        <f t="shared" si="0"/>
        <v>0</v>
      </c>
      <c r="G71" s="7"/>
    </row>
    <row r="72" spans="1:7" ht="30" customHeight="1">
      <c r="A72" s="92"/>
      <c r="B72" s="90"/>
      <c r="C72" s="39" t="s">
        <v>128</v>
      </c>
      <c r="D72" s="59">
        <f>1/1000*'2009 수입의 부 목별'!D148</f>
        <v>0</v>
      </c>
      <c r="E72" s="52">
        <v>0</v>
      </c>
      <c r="F72" s="129">
        <f t="shared" si="0"/>
        <v>0</v>
      </c>
      <c r="G72" s="7"/>
    </row>
    <row r="73" spans="1:7" ht="30" customHeight="1">
      <c r="A73" s="92"/>
      <c r="B73" s="90"/>
      <c r="C73" s="39" t="s">
        <v>129</v>
      </c>
      <c r="D73" s="59">
        <f>1/1000*'2009 수입의 부 목별'!D150</f>
        <v>0</v>
      </c>
      <c r="E73" s="52">
        <v>0</v>
      </c>
      <c r="F73" s="129">
        <f t="shared" si="0"/>
        <v>0</v>
      </c>
      <c r="G73" s="7"/>
    </row>
    <row r="74" spans="1:7" ht="30" customHeight="1">
      <c r="A74" s="92"/>
      <c r="B74" s="90"/>
      <c r="C74" s="39" t="s">
        <v>130</v>
      </c>
      <c r="D74" s="59">
        <f>1/1000*'2009 수입의 부 목별'!D152</f>
        <v>0</v>
      </c>
      <c r="E74" s="52">
        <v>0</v>
      </c>
      <c r="F74" s="129">
        <f t="shared" si="0"/>
        <v>0</v>
      </c>
      <c r="G74" s="7"/>
    </row>
    <row r="75" spans="1:7" ht="30" customHeight="1">
      <c r="A75" s="92"/>
      <c r="B75" s="90"/>
      <c r="C75" s="39" t="s">
        <v>131</v>
      </c>
      <c r="D75" s="59">
        <f>1/1000*'2009 수입의 부 목별'!D154</f>
        <v>0</v>
      </c>
      <c r="E75" s="52">
        <v>0</v>
      </c>
      <c r="F75" s="129">
        <f t="shared" si="0"/>
        <v>0</v>
      </c>
      <c r="G75" s="7"/>
    </row>
    <row r="76" spans="1:7" ht="30" customHeight="1">
      <c r="A76" s="92"/>
      <c r="B76" s="90"/>
      <c r="C76" s="12" t="s">
        <v>132</v>
      </c>
      <c r="D76" s="59">
        <f>1/1000*'2009 수입의 부 목별'!D156</f>
        <v>0</v>
      </c>
      <c r="E76" s="52">
        <v>0</v>
      </c>
      <c r="F76" s="129">
        <f t="shared" si="0"/>
        <v>0</v>
      </c>
      <c r="G76" s="7"/>
    </row>
    <row r="77" spans="1:7" ht="30" customHeight="1">
      <c r="A77" s="15"/>
      <c r="B77" s="420" t="s">
        <v>133</v>
      </c>
      <c r="C77" s="420"/>
      <c r="D77" s="59">
        <f>D78+D79+D80</f>
        <v>25000</v>
      </c>
      <c r="E77" s="52">
        <f>E78+E79+E80</f>
        <v>10000</v>
      </c>
      <c r="F77" s="129">
        <f t="shared" si="0"/>
        <v>15000</v>
      </c>
      <c r="G77" s="7"/>
    </row>
    <row r="78" spans="1:7" ht="30" customHeight="1">
      <c r="A78" s="92"/>
      <c r="B78" s="66"/>
      <c r="C78" s="78" t="s">
        <v>134</v>
      </c>
      <c r="D78" s="59">
        <f>1/1000*'2009 수입의 부 목별'!D159</f>
        <v>25000</v>
      </c>
      <c r="E78" s="52">
        <v>10000</v>
      </c>
      <c r="F78" s="129">
        <f t="shared" si="0"/>
        <v>15000</v>
      </c>
      <c r="G78" s="7"/>
    </row>
    <row r="79" spans="1:7" ht="30" customHeight="1">
      <c r="A79" s="92"/>
      <c r="B79" s="90"/>
      <c r="C79" s="39" t="s">
        <v>135</v>
      </c>
      <c r="D79" s="59">
        <f>1/1000*'2009 수입의 부 목별'!D161</f>
        <v>0</v>
      </c>
      <c r="E79" s="52">
        <v>0</v>
      </c>
      <c r="F79" s="129">
        <f t="shared" si="0"/>
        <v>0</v>
      </c>
      <c r="G79" s="7"/>
    </row>
    <row r="80" spans="1:7" ht="30" customHeight="1" thickBot="1">
      <c r="A80" s="83"/>
      <c r="B80" s="84"/>
      <c r="C80" s="76" t="s">
        <v>136</v>
      </c>
      <c r="D80" s="80">
        <f>1/1000*'2009 수입의 부 목별'!D163</f>
        <v>0</v>
      </c>
      <c r="E80" s="82">
        <v>0</v>
      </c>
      <c r="F80" s="130">
        <f t="shared" si="0"/>
        <v>0</v>
      </c>
      <c r="G80" s="75"/>
    </row>
    <row r="81" spans="1:7" s="283" customFormat="1" ht="30" customHeight="1">
      <c r="A81" s="410" t="s">
        <v>142</v>
      </c>
      <c r="B81" s="411"/>
      <c r="C81" s="411"/>
      <c r="D81" s="290">
        <f>D82+D85</f>
        <v>0</v>
      </c>
      <c r="E81" s="279">
        <f>E82+E85</f>
        <v>0</v>
      </c>
      <c r="F81" s="281">
        <f t="shared" si="0"/>
        <v>0</v>
      </c>
      <c r="G81" s="282"/>
    </row>
    <row r="82" spans="1:7" ht="30" customHeight="1">
      <c r="A82" s="15"/>
      <c r="B82" s="420" t="s">
        <v>137</v>
      </c>
      <c r="C82" s="420"/>
      <c r="D82" s="59">
        <f>D83+D84</f>
        <v>0</v>
      </c>
      <c r="E82" s="52">
        <f>E83+E84</f>
        <v>0</v>
      </c>
      <c r="F82" s="129">
        <f t="shared" si="0"/>
        <v>0</v>
      </c>
      <c r="G82" s="7"/>
    </row>
    <row r="83" spans="1:7" ht="30" customHeight="1">
      <c r="A83" s="92"/>
      <c r="B83" s="66"/>
      <c r="C83" s="78" t="s">
        <v>138</v>
      </c>
      <c r="D83" s="59">
        <f>1/1000*'2009 수입의 부 목별'!D167</f>
        <v>0</v>
      </c>
      <c r="E83" s="52">
        <v>0</v>
      </c>
      <c r="F83" s="129">
        <f t="shared" si="0"/>
        <v>0</v>
      </c>
      <c r="G83" s="7"/>
    </row>
    <row r="84" spans="1:7" ht="30" customHeight="1">
      <c r="A84" s="92"/>
      <c r="B84" s="90"/>
      <c r="C84" s="12" t="s">
        <v>139</v>
      </c>
      <c r="D84" s="59">
        <f>1/1000*'2009 수입의 부 목별'!D169</f>
        <v>0</v>
      </c>
      <c r="E84" s="52">
        <v>0</v>
      </c>
      <c r="F84" s="129">
        <f t="shared" si="0"/>
        <v>0</v>
      </c>
      <c r="G84" s="7"/>
    </row>
    <row r="85" spans="1:7" ht="30" customHeight="1">
      <c r="A85" s="15"/>
      <c r="B85" s="420" t="s">
        <v>140</v>
      </c>
      <c r="C85" s="420"/>
      <c r="D85" s="59">
        <f>D86</f>
        <v>0</v>
      </c>
      <c r="E85" s="52">
        <f>E86</f>
        <v>0</v>
      </c>
      <c r="F85" s="129">
        <f t="shared" si="0"/>
        <v>0</v>
      </c>
      <c r="G85" s="7"/>
    </row>
    <row r="86" spans="1:7" ht="30" customHeight="1" thickBot="1">
      <c r="A86" s="83"/>
      <c r="B86" s="93"/>
      <c r="C86" s="77" t="s">
        <v>141</v>
      </c>
      <c r="D86" s="80">
        <f>1/1000*'2009 수입의 부 목별'!D172</f>
        <v>0</v>
      </c>
      <c r="E86" s="82">
        <v>0</v>
      </c>
      <c r="F86" s="130">
        <f t="shared" si="0"/>
        <v>0</v>
      </c>
      <c r="G86" s="75"/>
    </row>
    <row r="87" spans="1:7" s="283" customFormat="1" ht="30" customHeight="1" thickBot="1">
      <c r="A87" s="417" t="s">
        <v>48</v>
      </c>
      <c r="B87" s="418"/>
      <c r="C87" s="419"/>
      <c r="D87" s="291">
        <f>D41+D59+D81</f>
        <v>742900</v>
      </c>
      <c r="E87" s="287">
        <f>E41+E59+E81</f>
        <v>3561580</v>
      </c>
      <c r="F87" s="288">
        <f t="shared" si="0"/>
        <v>-2818680</v>
      </c>
      <c r="G87" s="289"/>
    </row>
    <row r="88" spans="1:7" s="283" customFormat="1" ht="30" customHeight="1" thickBot="1">
      <c r="A88" s="417" t="s">
        <v>47</v>
      </c>
      <c r="B88" s="418"/>
      <c r="C88" s="419"/>
      <c r="D88" s="292">
        <f>1/1000*'2009 수입의 부 목별'!D175</f>
        <v>24488694</v>
      </c>
      <c r="E88" s="293">
        <v>21701711</v>
      </c>
      <c r="F88" s="288">
        <f t="shared" si="0"/>
        <v>2786983</v>
      </c>
      <c r="G88" s="289"/>
    </row>
    <row r="89" spans="1:7" s="283" customFormat="1" ht="30" customHeight="1" thickBot="1">
      <c r="A89" s="414" t="s">
        <v>49</v>
      </c>
      <c r="B89" s="415"/>
      <c r="C89" s="416"/>
      <c r="D89" s="294">
        <f>D40+D87+D88</f>
        <v>90206989</v>
      </c>
      <c r="E89" s="295">
        <f>E40+E87+E88</f>
        <v>86980955</v>
      </c>
      <c r="F89" s="296">
        <f t="shared" si="0"/>
        <v>3226034</v>
      </c>
      <c r="G89" s="297"/>
    </row>
  </sheetData>
  <mergeCells count="34">
    <mergeCell ref="B82:C82"/>
    <mergeCell ref="B85:C85"/>
    <mergeCell ref="A87:C87"/>
    <mergeCell ref="B30:C30"/>
    <mergeCell ref="A40:C40"/>
    <mergeCell ref="A33:C33"/>
    <mergeCell ref="B19:C19"/>
    <mergeCell ref="B22:C22"/>
    <mergeCell ref="A24:C24"/>
    <mergeCell ref="B25:C25"/>
    <mergeCell ref="A89:C89"/>
    <mergeCell ref="A41:C41"/>
    <mergeCell ref="B42:C42"/>
    <mergeCell ref="A88:C88"/>
    <mergeCell ref="B52:C52"/>
    <mergeCell ref="A59:C59"/>
    <mergeCell ref="B60:C60"/>
    <mergeCell ref="B69:C69"/>
    <mergeCell ref="B77:C77"/>
    <mergeCell ref="A81:C81"/>
    <mergeCell ref="A18:C18"/>
    <mergeCell ref="B12:C12"/>
    <mergeCell ref="A7:C7"/>
    <mergeCell ref="B8:C8"/>
    <mergeCell ref="B10:C10"/>
    <mergeCell ref="B14:C14"/>
    <mergeCell ref="B16:C16"/>
    <mergeCell ref="A1:G1"/>
    <mergeCell ref="A2:G2"/>
    <mergeCell ref="A5:C5"/>
    <mergeCell ref="G5:G6"/>
    <mergeCell ref="E5:E6"/>
    <mergeCell ref="D5:D6"/>
    <mergeCell ref="F5:F6"/>
  </mergeCells>
  <printOptions horizontalCentered="1"/>
  <pageMargins left="0.58" right="0.6" top="0.6" bottom="0.59" header="0.21" footer="0.2"/>
  <pageSetup firstPageNumber="4" useFirstPageNumber="1" horizontalDpi="600" verticalDpi="600" orientation="landscape" paperSize="9" scale="65" r:id="rId1"/>
  <headerFooter alignWithMargins="0">
    <oddFooter>&amp;C-&amp;P+-</oddFooter>
  </headerFooter>
  <ignoredErrors>
    <ignoredError sqref="D13 D15 D11 D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workbookViewId="0" topLeftCell="A1">
      <selection activeCell="A1" sqref="A1:G1"/>
    </sheetView>
  </sheetViews>
  <sheetFormatPr defaultColWidth="8.88671875" defaultRowHeight="13.5"/>
  <cols>
    <col min="1" max="16384" width="8.88671875" style="376" customWidth="1"/>
  </cols>
  <sheetData>
    <row r="1" spans="1:4" ht="18.75">
      <c r="A1" s="397"/>
      <c r="B1" s="397"/>
      <c r="C1" s="397"/>
      <c r="D1" s="397"/>
    </row>
    <row r="2" ht="27" customHeight="1"/>
    <row r="3" ht="27" customHeight="1"/>
    <row r="4" spans="1:16" ht="76.5">
      <c r="A4" s="398" t="s">
        <v>12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</row>
    <row r="5" ht="108.75" customHeight="1"/>
    <row r="6" ht="48" customHeight="1"/>
    <row r="7" ht="108.75" customHeight="1"/>
    <row r="8" spans="1:16" ht="46.5">
      <c r="A8" s="399" t="s">
        <v>626</v>
      </c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</row>
  </sheetData>
  <mergeCells count="3">
    <mergeCell ref="A1:D1"/>
    <mergeCell ref="A4:P4"/>
    <mergeCell ref="A8:P8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G113"/>
  <sheetViews>
    <sheetView showGridLines="0" zoomScale="70" zoomScaleNormal="70" zoomScaleSheetLayoutView="70" workbookViewId="0" topLeftCell="A1">
      <selection activeCell="A1" sqref="A1:G1"/>
    </sheetView>
  </sheetViews>
  <sheetFormatPr defaultColWidth="8.88671875" defaultRowHeight="13.5"/>
  <cols>
    <col min="1" max="1" width="15.5546875" style="0" customWidth="1"/>
    <col min="2" max="2" width="18.88671875" style="0" customWidth="1"/>
    <col min="3" max="3" width="28.88671875" style="0" customWidth="1"/>
    <col min="4" max="5" width="29.99609375" style="0" customWidth="1"/>
    <col min="6" max="6" width="29.99609375" style="122" customWidth="1"/>
    <col min="7" max="7" width="23.3359375" style="0" customWidth="1"/>
  </cols>
  <sheetData>
    <row r="1" spans="1:7" ht="52.5" customHeight="1">
      <c r="A1" s="425" t="s">
        <v>541</v>
      </c>
      <c r="B1" s="425"/>
      <c r="C1" s="425"/>
      <c r="D1" s="425"/>
      <c r="E1" s="425"/>
      <c r="F1" s="425"/>
      <c r="G1" s="425"/>
    </row>
    <row r="2" spans="1:7" ht="22.5" customHeight="1">
      <c r="A2" s="426" t="s">
        <v>143</v>
      </c>
      <c r="B2" s="426"/>
      <c r="C2" s="426"/>
      <c r="D2" s="426"/>
      <c r="E2" s="426"/>
      <c r="F2" s="426"/>
      <c r="G2" s="426"/>
    </row>
    <row r="3" spans="1:7" ht="15" customHeight="1">
      <c r="A3" s="20"/>
      <c r="B3" s="20"/>
      <c r="C3" s="20"/>
      <c r="D3" s="20"/>
      <c r="E3" s="20"/>
      <c r="F3" s="20"/>
      <c r="G3" s="20"/>
    </row>
    <row r="4" spans="1:7" ht="22.5" customHeight="1" thickBot="1">
      <c r="A4" s="429" t="s">
        <v>538</v>
      </c>
      <c r="B4" s="429"/>
      <c r="C4" s="429"/>
      <c r="D4" s="21"/>
      <c r="E4" s="21"/>
      <c r="F4" s="121"/>
      <c r="G4" s="352" t="s">
        <v>539</v>
      </c>
    </row>
    <row r="5" spans="1:7" ht="30" customHeight="1">
      <c r="A5" s="430" t="s">
        <v>499</v>
      </c>
      <c r="B5" s="431"/>
      <c r="C5" s="431"/>
      <c r="D5" s="432" t="s">
        <v>500</v>
      </c>
      <c r="E5" s="432" t="s">
        <v>501</v>
      </c>
      <c r="F5" s="432" t="s">
        <v>502</v>
      </c>
      <c r="G5" s="427" t="s">
        <v>503</v>
      </c>
    </row>
    <row r="6" spans="1:7" ht="30" customHeight="1" thickBot="1">
      <c r="A6" s="309" t="s">
        <v>504</v>
      </c>
      <c r="B6" s="310" t="s">
        <v>505</v>
      </c>
      <c r="C6" s="310" t="s">
        <v>506</v>
      </c>
      <c r="D6" s="433"/>
      <c r="E6" s="433"/>
      <c r="F6" s="433"/>
      <c r="G6" s="428"/>
    </row>
    <row r="7" spans="1:7" s="283" customFormat="1" ht="30" customHeight="1">
      <c r="A7" s="446" t="s">
        <v>494</v>
      </c>
      <c r="B7" s="447"/>
      <c r="C7" s="447"/>
      <c r="D7" s="203">
        <f>D8+D11+D17+D19+D21+D23</f>
        <v>5075100</v>
      </c>
      <c r="E7" s="203">
        <f>E8+E11+E17+E19+E21+E23</f>
        <v>4008650</v>
      </c>
      <c r="F7" s="207">
        <f>D7-E7</f>
        <v>1066450</v>
      </c>
      <c r="G7" s="298"/>
    </row>
    <row r="8" spans="1:7" ht="30" customHeight="1">
      <c r="A8" s="30"/>
      <c r="B8" s="438" t="s">
        <v>51</v>
      </c>
      <c r="C8" s="438"/>
      <c r="D8" s="94">
        <f>D9+D10</f>
        <v>3110500</v>
      </c>
      <c r="E8" s="94">
        <f>E9+E10</f>
        <v>2523000</v>
      </c>
      <c r="F8" s="94">
        <f aca="true" t="shared" si="0" ref="F8:F71">D8-E8</f>
        <v>587500</v>
      </c>
      <c r="G8" s="23"/>
    </row>
    <row r="9" spans="1:7" ht="30" customHeight="1">
      <c r="A9" s="97"/>
      <c r="B9" s="98"/>
      <c r="C9" s="22" t="s">
        <v>13</v>
      </c>
      <c r="D9" s="94">
        <f>1/1000*'2009 지출의 부 목별'!D9</f>
        <v>530000</v>
      </c>
      <c r="E9" s="94">
        <v>0</v>
      </c>
      <c r="F9" s="94">
        <f t="shared" si="0"/>
        <v>530000</v>
      </c>
      <c r="G9" s="24"/>
    </row>
    <row r="10" spans="1:7" ht="30" customHeight="1">
      <c r="A10" s="97"/>
      <c r="B10" s="99"/>
      <c r="C10" s="22" t="s">
        <v>14</v>
      </c>
      <c r="D10" s="94">
        <f>1/1000*'2009 지출의 부 목별'!D11</f>
        <v>2580500</v>
      </c>
      <c r="E10" s="94">
        <v>2523000</v>
      </c>
      <c r="F10" s="94">
        <f t="shared" si="0"/>
        <v>57500</v>
      </c>
      <c r="G10" s="24"/>
    </row>
    <row r="11" spans="1:7" ht="30" customHeight="1">
      <c r="A11" s="96"/>
      <c r="B11" s="448" t="s">
        <v>145</v>
      </c>
      <c r="C11" s="449"/>
      <c r="D11" s="94">
        <f>D12+D13+D14+D15+D16</f>
        <v>624500</v>
      </c>
      <c r="E11" s="94">
        <f>E12+E13+E14+E15+E16</f>
        <v>824650</v>
      </c>
      <c r="F11" s="94">
        <f t="shared" si="0"/>
        <v>-200150</v>
      </c>
      <c r="G11" s="24"/>
    </row>
    <row r="12" spans="1:7" ht="30" customHeight="1">
      <c r="A12" s="97"/>
      <c r="B12" s="98"/>
      <c r="C12" s="22" t="s">
        <v>146</v>
      </c>
      <c r="D12" s="94">
        <f>1/1000*'2009 지출의 부 목별'!D14</f>
        <v>0</v>
      </c>
      <c r="E12" s="94">
        <v>0</v>
      </c>
      <c r="F12" s="94">
        <f t="shared" si="0"/>
        <v>0</v>
      </c>
      <c r="G12" s="24"/>
    </row>
    <row r="13" spans="1:7" ht="30" customHeight="1">
      <c r="A13" s="97"/>
      <c r="B13" s="100"/>
      <c r="C13" s="22" t="s">
        <v>147</v>
      </c>
      <c r="D13" s="94">
        <f>1/1000*'2009 지출의 부 목별'!D16</f>
        <v>40000</v>
      </c>
      <c r="E13" s="94">
        <v>523650</v>
      </c>
      <c r="F13" s="94">
        <f t="shared" si="0"/>
        <v>-483650</v>
      </c>
      <c r="G13" s="24"/>
    </row>
    <row r="14" spans="1:7" ht="30" customHeight="1">
      <c r="A14" s="97"/>
      <c r="B14" s="100"/>
      <c r="C14" s="22" t="s">
        <v>148</v>
      </c>
      <c r="D14" s="94">
        <f>1/1000*'2009 지출의 부 목별'!D18</f>
        <v>0</v>
      </c>
      <c r="E14" s="94">
        <v>0</v>
      </c>
      <c r="F14" s="94">
        <f t="shared" si="0"/>
        <v>0</v>
      </c>
      <c r="G14" s="24"/>
    </row>
    <row r="15" spans="1:7" ht="30" customHeight="1">
      <c r="A15" s="97"/>
      <c r="B15" s="100"/>
      <c r="C15" s="22" t="s">
        <v>149</v>
      </c>
      <c r="D15" s="94">
        <f>1/1000*'2009 지출의 부 목별'!D20</f>
        <v>0</v>
      </c>
      <c r="E15" s="94">
        <v>0</v>
      </c>
      <c r="F15" s="94">
        <f t="shared" si="0"/>
        <v>0</v>
      </c>
      <c r="G15" s="24"/>
    </row>
    <row r="16" spans="1:7" ht="30" customHeight="1">
      <c r="A16" s="97"/>
      <c r="B16" s="99"/>
      <c r="C16" s="22" t="s">
        <v>150</v>
      </c>
      <c r="D16" s="94">
        <f>1/1000*'2009 지출의 부 목별'!D22</f>
        <v>584500</v>
      </c>
      <c r="E16" s="94">
        <v>301000</v>
      </c>
      <c r="F16" s="94">
        <f t="shared" si="0"/>
        <v>283500</v>
      </c>
      <c r="G16" s="24"/>
    </row>
    <row r="17" spans="1:7" ht="30" customHeight="1">
      <c r="A17" s="96"/>
      <c r="B17" s="438" t="s">
        <v>52</v>
      </c>
      <c r="C17" s="438"/>
      <c r="D17" s="94">
        <f>D18</f>
        <v>296000</v>
      </c>
      <c r="E17" s="94">
        <f>E18</f>
        <v>293000</v>
      </c>
      <c r="F17" s="94">
        <f t="shared" si="0"/>
        <v>3000</v>
      </c>
      <c r="G17" s="25"/>
    </row>
    <row r="18" spans="1:7" ht="30" customHeight="1">
      <c r="A18" s="97"/>
      <c r="B18" s="49"/>
      <c r="C18" s="26" t="s">
        <v>15</v>
      </c>
      <c r="D18" s="94">
        <f>1/1000*'2009 지출의 부 목별'!D27</f>
        <v>296000</v>
      </c>
      <c r="E18" s="94">
        <v>293000</v>
      </c>
      <c r="F18" s="94">
        <f t="shared" si="0"/>
        <v>3000</v>
      </c>
      <c r="G18" s="24"/>
    </row>
    <row r="19" spans="1:7" ht="30" customHeight="1">
      <c r="A19" s="96"/>
      <c r="B19" s="448" t="s">
        <v>151</v>
      </c>
      <c r="C19" s="449"/>
      <c r="D19" s="94">
        <f>D20</f>
        <v>0</v>
      </c>
      <c r="E19" s="94">
        <f>E20</f>
        <v>0</v>
      </c>
      <c r="F19" s="94">
        <f t="shared" si="0"/>
        <v>0</v>
      </c>
      <c r="G19" s="24"/>
    </row>
    <row r="20" spans="1:7" ht="30" customHeight="1">
      <c r="A20" s="97"/>
      <c r="B20" s="49"/>
      <c r="C20" s="26" t="s">
        <v>151</v>
      </c>
      <c r="D20" s="94">
        <f>1/1000*'2009 지출의 부 목별'!D36</f>
        <v>0</v>
      </c>
      <c r="E20" s="94">
        <v>0</v>
      </c>
      <c r="F20" s="94">
        <f t="shared" si="0"/>
        <v>0</v>
      </c>
      <c r="G20" s="24"/>
    </row>
    <row r="21" spans="1:7" ht="30" customHeight="1">
      <c r="A21" s="96"/>
      <c r="B21" s="448" t="s">
        <v>152</v>
      </c>
      <c r="C21" s="449"/>
      <c r="D21" s="94">
        <f>D22</f>
        <v>607100</v>
      </c>
      <c r="E21" s="94">
        <f>E22</f>
        <v>0</v>
      </c>
      <c r="F21" s="94">
        <f t="shared" si="0"/>
        <v>607100</v>
      </c>
      <c r="G21" s="24"/>
    </row>
    <row r="22" spans="1:7" ht="30" customHeight="1">
      <c r="A22" s="97"/>
      <c r="B22" s="49"/>
      <c r="C22" s="26" t="s">
        <v>152</v>
      </c>
      <c r="D22" s="94">
        <f>1/1000*'2009 지출의 부 목별'!D39</f>
        <v>607100</v>
      </c>
      <c r="E22" s="94">
        <v>0</v>
      </c>
      <c r="F22" s="94">
        <f t="shared" si="0"/>
        <v>607100</v>
      </c>
      <c r="G22" s="24"/>
    </row>
    <row r="23" spans="1:7" ht="30" customHeight="1">
      <c r="A23" s="96"/>
      <c r="B23" s="438" t="s">
        <v>153</v>
      </c>
      <c r="C23" s="438"/>
      <c r="D23" s="94">
        <f>D24</f>
        <v>437000</v>
      </c>
      <c r="E23" s="94">
        <f>E24</f>
        <v>368000</v>
      </c>
      <c r="F23" s="94">
        <f t="shared" si="0"/>
        <v>69000</v>
      </c>
      <c r="G23" s="25"/>
    </row>
    <row r="24" spans="1:7" ht="30" customHeight="1" thickBot="1">
      <c r="A24" s="97"/>
      <c r="B24" s="103"/>
      <c r="C24" s="31" t="s">
        <v>153</v>
      </c>
      <c r="D24" s="95">
        <f>1/1000*'2009 지출의 부 목별'!D43</f>
        <v>437000</v>
      </c>
      <c r="E24" s="95">
        <v>368000</v>
      </c>
      <c r="F24" s="95">
        <f t="shared" si="0"/>
        <v>69000</v>
      </c>
      <c r="G24" s="24"/>
    </row>
    <row r="25" spans="1:7" s="283" customFormat="1" ht="30" customHeight="1">
      <c r="A25" s="446" t="s">
        <v>207</v>
      </c>
      <c r="B25" s="447"/>
      <c r="C25" s="447"/>
      <c r="D25" s="203">
        <f>D26+D29+D35</f>
        <v>61550719</v>
      </c>
      <c r="E25" s="203">
        <f>E26+E29+E35</f>
        <v>53777422</v>
      </c>
      <c r="F25" s="203">
        <f t="shared" si="0"/>
        <v>7773297</v>
      </c>
      <c r="G25" s="299"/>
    </row>
    <row r="26" spans="1:7" ht="30" customHeight="1">
      <c r="A26" s="30"/>
      <c r="B26" s="438" t="s">
        <v>53</v>
      </c>
      <c r="C26" s="438"/>
      <c r="D26" s="94">
        <f>D27+D28</f>
        <v>50550231</v>
      </c>
      <c r="E26" s="94">
        <f>E27+E28</f>
        <v>42232950</v>
      </c>
      <c r="F26" s="94">
        <f t="shared" si="0"/>
        <v>8317281</v>
      </c>
      <c r="G26" s="25"/>
    </row>
    <row r="27" spans="1:7" ht="30" customHeight="1">
      <c r="A27" s="97"/>
      <c r="B27" s="98"/>
      <c r="C27" s="22" t="s">
        <v>54</v>
      </c>
      <c r="D27" s="94">
        <f>1/1000*'2009 지출의 부 목별'!D58</f>
        <v>10118795</v>
      </c>
      <c r="E27" s="94">
        <v>507920</v>
      </c>
      <c r="F27" s="94">
        <f t="shared" si="0"/>
        <v>9610875</v>
      </c>
      <c r="G27" s="27"/>
    </row>
    <row r="28" spans="1:7" ht="30" customHeight="1">
      <c r="A28" s="97"/>
      <c r="B28" s="99"/>
      <c r="C28" s="22" t="s">
        <v>14</v>
      </c>
      <c r="D28" s="94">
        <f>1/1000*'2009 지출의 부 목별'!D71</f>
        <v>40431436</v>
      </c>
      <c r="E28" s="94">
        <v>41725030</v>
      </c>
      <c r="F28" s="94">
        <f t="shared" si="0"/>
        <v>-1293594</v>
      </c>
      <c r="G28" s="24"/>
    </row>
    <row r="29" spans="1:7" ht="30" customHeight="1">
      <c r="A29" s="96"/>
      <c r="B29" s="438" t="s">
        <v>55</v>
      </c>
      <c r="C29" s="438"/>
      <c r="D29" s="94">
        <f>D30+D31+D32+D33+D34</f>
        <v>7140471</v>
      </c>
      <c r="E29" s="94">
        <f>E30+E31+E32+E33+E34</f>
        <v>8887718</v>
      </c>
      <c r="F29" s="94">
        <f t="shared" si="0"/>
        <v>-1747247</v>
      </c>
      <c r="G29" s="25"/>
    </row>
    <row r="30" spans="1:7" ht="30" customHeight="1">
      <c r="A30" s="97"/>
      <c r="B30" s="98"/>
      <c r="C30" s="22" t="s">
        <v>56</v>
      </c>
      <c r="D30" s="94">
        <f>1/1000*'2009 지출의 부 목별'!D91</f>
        <v>863438</v>
      </c>
      <c r="E30" s="94">
        <v>1328374</v>
      </c>
      <c r="F30" s="94">
        <f t="shared" si="0"/>
        <v>-464936</v>
      </c>
      <c r="G30" s="24"/>
    </row>
    <row r="31" spans="1:7" ht="30" customHeight="1">
      <c r="A31" s="97"/>
      <c r="B31" s="100"/>
      <c r="C31" s="22" t="s">
        <v>57</v>
      </c>
      <c r="D31" s="94">
        <f>1/1000*'2009 지출의 부 목별'!D100</f>
        <v>413474</v>
      </c>
      <c r="E31" s="94">
        <v>599426</v>
      </c>
      <c r="F31" s="94">
        <f t="shared" si="0"/>
        <v>-185952</v>
      </c>
      <c r="G31" s="24"/>
    </row>
    <row r="32" spans="1:7" ht="30" customHeight="1">
      <c r="A32" s="97"/>
      <c r="B32" s="100"/>
      <c r="C32" s="22" t="s">
        <v>58</v>
      </c>
      <c r="D32" s="94">
        <f>1/1000*'2009 지출의 부 목별'!D107</f>
        <v>2739921</v>
      </c>
      <c r="E32" s="94">
        <v>3103055</v>
      </c>
      <c r="F32" s="94">
        <f t="shared" si="0"/>
        <v>-363134</v>
      </c>
      <c r="G32" s="24"/>
    </row>
    <row r="33" spans="1:7" ht="30" customHeight="1">
      <c r="A33" s="97"/>
      <c r="B33" s="100"/>
      <c r="C33" s="22" t="s">
        <v>59</v>
      </c>
      <c r="D33" s="94">
        <f>1/1000*'2009 지출의 부 목별'!D114</f>
        <v>1922274</v>
      </c>
      <c r="E33" s="94">
        <v>2378785</v>
      </c>
      <c r="F33" s="94">
        <f t="shared" si="0"/>
        <v>-456511</v>
      </c>
      <c r="G33" s="24"/>
    </row>
    <row r="34" spans="1:7" ht="30" customHeight="1">
      <c r="A34" s="97"/>
      <c r="B34" s="99"/>
      <c r="C34" s="22" t="s">
        <v>60</v>
      </c>
      <c r="D34" s="94">
        <f>1/1000*'2009 지출의 부 목별'!D122</f>
        <v>1201364</v>
      </c>
      <c r="E34" s="94">
        <v>1478078</v>
      </c>
      <c r="F34" s="94">
        <f t="shared" si="0"/>
        <v>-276714</v>
      </c>
      <c r="G34" s="24"/>
    </row>
    <row r="35" spans="1:7" ht="30" customHeight="1">
      <c r="A35" s="96"/>
      <c r="B35" s="438" t="s">
        <v>85</v>
      </c>
      <c r="C35" s="438"/>
      <c r="D35" s="94">
        <f>D36</f>
        <v>3860017</v>
      </c>
      <c r="E35" s="94">
        <f>E36</f>
        <v>2656754</v>
      </c>
      <c r="F35" s="94">
        <f t="shared" si="0"/>
        <v>1203263</v>
      </c>
      <c r="G35" s="24"/>
    </row>
    <row r="36" spans="1:7" ht="30" customHeight="1" thickBot="1">
      <c r="A36" s="105"/>
      <c r="B36" s="111"/>
      <c r="C36" s="112" t="s">
        <v>61</v>
      </c>
      <c r="D36" s="108">
        <f>1/1000*'2009 지출의 부 목별'!D132</f>
        <v>3860017</v>
      </c>
      <c r="E36" s="108">
        <v>2656754</v>
      </c>
      <c r="F36" s="108">
        <f t="shared" si="0"/>
        <v>1203263</v>
      </c>
      <c r="G36" s="109"/>
    </row>
    <row r="37" spans="1:7" s="283" customFormat="1" ht="30" customHeight="1">
      <c r="A37" s="441" t="s">
        <v>80</v>
      </c>
      <c r="B37" s="442"/>
      <c r="C37" s="442"/>
      <c r="D37" s="300">
        <f>D38</f>
        <v>292167</v>
      </c>
      <c r="E37" s="300">
        <f>E38</f>
        <v>217183</v>
      </c>
      <c r="F37" s="301">
        <f t="shared" si="0"/>
        <v>74984</v>
      </c>
      <c r="G37" s="302"/>
    </row>
    <row r="38" spans="1:7" ht="30" customHeight="1">
      <c r="A38" s="30"/>
      <c r="B38" s="438" t="s">
        <v>62</v>
      </c>
      <c r="C38" s="438"/>
      <c r="D38" s="94">
        <f>D39+D40+D41+D42+D43+D44+D45+D46+D47+D48+D49+D50+D51+D52+D53+D54</f>
        <v>292167</v>
      </c>
      <c r="E38" s="94">
        <f>E39+E40+E41+E42+E43+E44+E45+E46+E47+E48+E49+E50+E51+E52+E53+E54</f>
        <v>217183</v>
      </c>
      <c r="F38" s="94">
        <f t="shared" si="0"/>
        <v>74984</v>
      </c>
      <c r="G38" s="25"/>
    </row>
    <row r="39" spans="1:7" ht="30" customHeight="1">
      <c r="A39" s="97"/>
      <c r="B39" s="101"/>
      <c r="C39" s="26" t="s">
        <v>63</v>
      </c>
      <c r="D39" s="94">
        <f>1/1000*'2009 지출의 부 목별'!D185</f>
        <v>105343</v>
      </c>
      <c r="E39" s="94">
        <v>85100</v>
      </c>
      <c r="F39" s="94">
        <f t="shared" si="0"/>
        <v>20243</v>
      </c>
      <c r="G39" s="28"/>
    </row>
    <row r="40" spans="1:7" ht="30" customHeight="1">
      <c r="A40" s="97"/>
      <c r="B40" s="102"/>
      <c r="C40" s="26" t="s">
        <v>64</v>
      </c>
      <c r="D40" s="94">
        <f>1/1000*'2009 지출의 부 목별'!D195</f>
        <v>0</v>
      </c>
      <c r="E40" s="94">
        <v>0</v>
      </c>
      <c r="F40" s="94">
        <f t="shared" si="0"/>
        <v>0</v>
      </c>
      <c r="G40" s="28"/>
    </row>
    <row r="41" spans="1:7" ht="30" customHeight="1">
      <c r="A41" s="97"/>
      <c r="B41" s="102"/>
      <c r="C41" s="26" t="s">
        <v>65</v>
      </c>
      <c r="D41" s="94">
        <f>1/1000*'2009 지출의 부 목별'!D197</f>
        <v>11400</v>
      </c>
      <c r="E41" s="94">
        <v>8700</v>
      </c>
      <c r="F41" s="94">
        <f t="shared" si="0"/>
        <v>2700</v>
      </c>
      <c r="G41" s="28"/>
    </row>
    <row r="42" spans="1:7" ht="30" customHeight="1">
      <c r="A42" s="97"/>
      <c r="B42" s="102"/>
      <c r="C42" s="26" t="s">
        <v>66</v>
      </c>
      <c r="D42" s="94">
        <f>1/1000*'2009 지출의 부 목별'!D201</f>
        <v>36358</v>
      </c>
      <c r="E42" s="94">
        <v>35357</v>
      </c>
      <c r="F42" s="94">
        <f t="shared" si="0"/>
        <v>1001</v>
      </c>
      <c r="G42" s="29"/>
    </row>
    <row r="43" spans="1:7" ht="30" customHeight="1">
      <c r="A43" s="97"/>
      <c r="B43" s="102"/>
      <c r="C43" s="26" t="s">
        <v>16</v>
      </c>
      <c r="D43" s="94">
        <f>1/1000*'2009 지출의 부 목별'!D214</f>
        <v>2500</v>
      </c>
      <c r="E43" s="94">
        <v>2500</v>
      </c>
      <c r="F43" s="94">
        <f t="shared" si="0"/>
        <v>0</v>
      </c>
      <c r="G43" s="29"/>
    </row>
    <row r="44" spans="1:7" ht="30" customHeight="1">
      <c r="A44" s="97"/>
      <c r="B44" s="102"/>
      <c r="C44" s="26" t="s">
        <v>67</v>
      </c>
      <c r="D44" s="94">
        <f>1/1000*'2009 지출의 부 목별'!D218</f>
        <v>18130</v>
      </c>
      <c r="E44" s="94">
        <v>15430</v>
      </c>
      <c r="F44" s="94">
        <f t="shared" si="0"/>
        <v>2700</v>
      </c>
      <c r="G44" s="29"/>
    </row>
    <row r="45" spans="1:7" ht="30" customHeight="1">
      <c r="A45" s="97"/>
      <c r="B45" s="102"/>
      <c r="C45" s="26" t="s">
        <v>154</v>
      </c>
      <c r="D45" s="94">
        <f>1/1000*'2009 지출의 부 목별'!D231</f>
        <v>0</v>
      </c>
      <c r="E45" s="94">
        <v>0</v>
      </c>
      <c r="F45" s="94">
        <f t="shared" si="0"/>
        <v>0</v>
      </c>
      <c r="G45" s="29"/>
    </row>
    <row r="46" spans="1:7" ht="30" customHeight="1">
      <c r="A46" s="97"/>
      <c r="B46" s="102"/>
      <c r="C46" s="26" t="s">
        <v>17</v>
      </c>
      <c r="D46" s="94">
        <f>1/1000*'2009 지출의 부 목별'!D233</f>
        <v>23900</v>
      </c>
      <c r="E46" s="94">
        <v>27000</v>
      </c>
      <c r="F46" s="94">
        <f t="shared" si="0"/>
        <v>-3100</v>
      </c>
      <c r="G46" s="29"/>
    </row>
    <row r="47" spans="1:7" ht="30" customHeight="1">
      <c r="A47" s="97"/>
      <c r="B47" s="102"/>
      <c r="C47" s="26" t="s">
        <v>68</v>
      </c>
      <c r="D47" s="94">
        <f>1/1000*'2009 지출의 부 목별'!D243</f>
        <v>14560</v>
      </c>
      <c r="E47" s="94">
        <v>12700</v>
      </c>
      <c r="F47" s="94">
        <f t="shared" si="0"/>
        <v>1860</v>
      </c>
      <c r="G47" s="28"/>
    </row>
    <row r="48" spans="1:7" ht="30" customHeight="1">
      <c r="A48" s="97"/>
      <c r="B48" s="102"/>
      <c r="C48" s="26" t="s">
        <v>69</v>
      </c>
      <c r="D48" s="94">
        <f>1/1000*'2009 지출의 부 목별'!D249</f>
        <v>680</v>
      </c>
      <c r="E48" s="94">
        <v>220</v>
      </c>
      <c r="F48" s="94">
        <f t="shared" si="0"/>
        <v>460</v>
      </c>
      <c r="G48" s="28"/>
    </row>
    <row r="49" spans="1:7" ht="30" customHeight="1">
      <c r="A49" s="97"/>
      <c r="B49" s="102"/>
      <c r="C49" s="26" t="s">
        <v>70</v>
      </c>
      <c r="D49" s="94">
        <f>1/1000*'2009 지출의 부 목별'!D252</f>
        <v>25400</v>
      </c>
      <c r="E49" s="94">
        <v>3000</v>
      </c>
      <c r="F49" s="94">
        <f t="shared" si="0"/>
        <v>22400</v>
      </c>
      <c r="G49" s="28"/>
    </row>
    <row r="50" spans="1:7" ht="30" customHeight="1">
      <c r="A50" s="97"/>
      <c r="B50" s="102"/>
      <c r="C50" s="26" t="s">
        <v>71</v>
      </c>
      <c r="D50" s="94">
        <f>1/1000*'2009 지출의 부 목별'!D256</f>
        <v>11312</v>
      </c>
      <c r="E50" s="94">
        <v>4112</v>
      </c>
      <c r="F50" s="94">
        <f t="shared" si="0"/>
        <v>7200</v>
      </c>
      <c r="G50" s="28"/>
    </row>
    <row r="51" spans="1:7" ht="30" customHeight="1">
      <c r="A51" s="97"/>
      <c r="B51" s="102"/>
      <c r="C51" s="26" t="s">
        <v>72</v>
      </c>
      <c r="D51" s="94">
        <f>1/1000*'2009 지출의 부 목별'!D264</f>
        <v>4000</v>
      </c>
      <c r="E51" s="94">
        <v>8000</v>
      </c>
      <c r="F51" s="94">
        <f t="shared" si="0"/>
        <v>-4000</v>
      </c>
      <c r="G51" s="28"/>
    </row>
    <row r="52" spans="1:7" ht="30" customHeight="1">
      <c r="A52" s="97"/>
      <c r="B52" s="102"/>
      <c r="C52" s="26" t="s">
        <v>73</v>
      </c>
      <c r="D52" s="94">
        <f>1/1000*'2009 지출의 부 목별'!D266</f>
        <v>0</v>
      </c>
      <c r="E52" s="94">
        <v>2000</v>
      </c>
      <c r="F52" s="94">
        <f t="shared" si="0"/>
        <v>-2000</v>
      </c>
      <c r="G52" s="28"/>
    </row>
    <row r="53" spans="1:7" ht="30" customHeight="1">
      <c r="A53" s="97"/>
      <c r="B53" s="102"/>
      <c r="C53" s="31" t="s">
        <v>74</v>
      </c>
      <c r="D53" s="95">
        <f>1/1000*'2009 지출의 부 목별'!D268</f>
        <v>20000</v>
      </c>
      <c r="E53" s="95">
        <v>0</v>
      </c>
      <c r="F53" s="94">
        <f t="shared" si="0"/>
        <v>20000</v>
      </c>
      <c r="G53" s="28"/>
    </row>
    <row r="54" spans="1:7" ht="30" customHeight="1" thickBot="1">
      <c r="A54" s="97"/>
      <c r="B54" s="102"/>
      <c r="C54" s="31" t="s">
        <v>75</v>
      </c>
      <c r="D54" s="95">
        <f>1/1000*'2009 지출의 부 목별'!D270</f>
        <v>18584</v>
      </c>
      <c r="E54" s="95">
        <v>13064</v>
      </c>
      <c r="F54" s="95">
        <f t="shared" si="0"/>
        <v>5520</v>
      </c>
      <c r="G54" s="28"/>
    </row>
    <row r="55" spans="1:7" s="283" customFormat="1" ht="30" customHeight="1">
      <c r="A55" s="446" t="s">
        <v>495</v>
      </c>
      <c r="B55" s="447"/>
      <c r="C55" s="447"/>
      <c r="D55" s="203">
        <f>D56</f>
        <v>50000</v>
      </c>
      <c r="E55" s="203">
        <f>E56</f>
        <v>70000</v>
      </c>
      <c r="F55" s="203">
        <f t="shared" si="0"/>
        <v>-20000</v>
      </c>
      <c r="G55" s="299"/>
    </row>
    <row r="56" spans="1:7" ht="30" customHeight="1">
      <c r="A56" s="30"/>
      <c r="B56" s="438" t="s">
        <v>76</v>
      </c>
      <c r="C56" s="438"/>
      <c r="D56" s="94">
        <f>D57+D58</f>
        <v>50000</v>
      </c>
      <c r="E56" s="94">
        <f>E57+E58</f>
        <v>70000</v>
      </c>
      <c r="F56" s="94">
        <f t="shared" si="0"/>
        <v>-20000</v>
      </c>
      <c r="G56" s="25"/>
    </row>
    <row r="57" spans="1:7" ht="30" customHeight="1">
      <c r="A57" s="97"/>
      <c r="B57" s="103"/>
      <c r="C57" s="22" t="s">
        <v>155</v>
      </c>
      <c r="D57" s="94">
        <f>1/1000*'2009 지출의 부 목별'!D282</f>
        <v>0</v>
      </c>
      <c r="E57" s="94">
        <v>0</v>
      </c>
      <c r="F57" s="94">
        <f t="shared" si="0"/>
        <v>0</v>
      </c>
      <c r="G57" s="25"/>
    </row>
    <row r="58" spans="1:7" ht="30" customHeight="1" thickBot="1">
      <c r="A58" s="105"/>
      <c r="B58" s="104"/>
      <c r="C58" s="107" t="s">
        <v>156</v>
      </c>
      <c r="D58" s="108">
        <f>1/1000*'2009 지출의 부 목별'!D284</f>
        <v>50000</v>
      </c>
      <c r="E58" s="108">
        <v>70000</v>
      </c>
      <c r="F58" s="108">
        <f t="shared" si="0"/>
        <v>-20000</v>
      </c>
      <c r="G58" s="113"/>
    </row>
    <row r="59" spans="1:7" s="283" customFormat="1" ht="30" customHeight="1" thickBot="1">
      <c r="A59" s="443" t="s">
        <v>82</v>
      </c>
      <c r="B59" s="444"/>
      <c r="C59" s="445"/>
      <c r="D59" s="303">
        <f>D7+D25+D37+D55</f>
        <v>66967986</v>
      </c>
      <c r="E59" s="303">
        <f>E7+E25+E37+E55</f>
        <v>58073255</v>
      </c>
      <c r="F59" s="303">
        <f t="shared" si="0"/>
        <v>8894731</v>
      </c>
      <c r="G59" s="304"/>
    </row>
    <row r="60" spans="1:7" s="283" customFormat="1" ht="30" customHeight="1">
      <c r="A60" s="446" t="s">
        <v>83</v>
      </c>
      <c r="B60" s="447"/>
      <c r="C60" s="447"/>
      <c r="D60" s="203">
        <f>D61+D68+D78</f>
        <v>681750</v>
      </c>
      <c r="E60" s="203">
        <f>E61+E68+E78</f>
        <v>3895750</v>
      </c>
      <c r="F60" s="203">
        <f t="shared" si="0"/>
        <v>-3214000</v>
      </c>
      <c r="G60" s="299"/>
    </row>
    <row r="61" spans="1:7" ht="30" customHeight="1">
      <c r="A61" s="44"/>
      <c r="B61" s="438" t="s">
        <v>157</v>
      </c>
      <c r="C61" s="438"/>
      <c r="D61" s="94">
        <f>D62+D63+D64+D65+D66+D67</f>
        <v>82250</v>
      </c>
      <c r="E61" s="94">
        <f>E62+E63+E64+E65+E66+E67</f>
        <v>73770</v>
      </c>
      <c r="F61" s="94">
        <f t="shared" si="0"/>
        <v>8480</v>
      </c>
      <c r="G61" s="25"/>
    </row>
    <row r="62" spans="1:7" ht="30" customHeight="1">
      <c r="A62" s="118"/>
      <c r="B62" s="103"/>
      <c r="C62" s="45" t="s">
        <v>158</v>
      </c>
      <c r="D62" s="95">
        <f>1/1000*'2009 지출의 부 목별'!D289</f>
        <v>0</v>
      </c>
      <c r="E62" s="95">
        <v>0</v>
      </c>
      <c r="F62" s="94">
        <f t="shared" si="0"/>
        <v>0</v>
      </c>
      <c r="G62" s="25"/>
    </row>
    <row r="63" spans="1:7" ht="30" customHeight="1">
      <c r="A63" s="118"/>
      <c r="B63" s="120"/>
      <c r="C63" s="45" t="s">
        <v>159</v>
      </c>
      <c r="D63" s="95">
        <f>1/1000*'2009 지출의 부 목별'!D291</f>
        <v>0</v>
      </c>
      <c r="E63" s="95">
        <v>60000</v>
      </c>
      <c r="F63" s="94">
        <f t="shared" si="0"/>
        <v>-60000</v>
      </c>
      <c r="G63" s="25"/>
    </row>
    <row r="64" spans="1:7" ht="30" customHeight="1">
      <c r="A64" s="118"/>
      <c r="B64" s="120"/>
      <c r="C64" s="45" t="s">
        <v>160</v>
      </c>
      <c r="D64" s="95">
        <f>1/1000*'2009 지출의 부 목별'!D293</f>
        <v>0</v>
      </c>
      <c r="E64" s="95">
        <v>0</v>
      </c>
      <c r="F64" s="94">
        <f t="shared" si="0"/>
        <v>0</v>
      </c>
      <c r="G64" s="25"/>
    </row>
    <row r="65" spans="1:7" ht="30" customHeight="1">
      <c r="A65" s="118"/>
      <c r="B65" s="120"/>
      <c r="C65" s="45" t="s">
        <v>161</v>
      </c>
      <c r="D65" s="95">
        <f>1/1000*'2009 지출의 부 목별'!D295</f>
        <v>82250</v>
      </c>
      <c r="E65" s="95">
        <v>13770</v>
      </c>
      <c r="F65" s="94">
        <f t="shared" si="0"/>
        <v>68480</v>
      </c>
      <c r="G65" s="25"/>
    </row>
    <row r="66" spans="1:7" ht="30" customHeight="1">
      <c r="A66" s="118"/>
      <c r="B66" s="120"/>
      <c r="C66" s="45" t="s">
        <v>162</v>
      </c>
      <c r="D66" s="95">
        <f>1/1000*'2009 지출의 부 목별'!D297</f>
        <v>0</v>
      </c>
      <c r="E66" s="95">
        <v>0</v>
      </c>
      <c r="F66" s="94">
        <f t="shared" si="0"/>
        <v>0</v>
      </c>
      <c r="G66" s="25"/>
    </row>
    <row r="67" spans="1:7" ht="30" customHeight="1">
      <c r="A67" s="116"/>
      <c r="B67" s="99"/>
      <c r="C67" s="22" t="s">
        <v>163</v>
      </c>
      <c r="D67" s="94">
        <f>1/1000*'2009 지출의 부 목별'!D299</f>
        <v>0</v>
      </c>
      <c r="E67" s="94">
        <v>0</v>
      </c>
      <c r="F67" s="94">
        <f t="shared" si="0"/>
        <v>0</v>
      </c>
      <c r="G67" s="24"/>
    </row>
    <row r="68" spans="1:7" ht="30" customHeight="1">
      <c r="A68" s="115"/>
      <c r="B68" s="448" t="s">
        <v>164</v>
      </c>
      <c r="C68" s="449"/>
      <c r="D68" s="94">
        <f>D69+D70+D71+D72+D73+D74+D75+D76+D77</f>
        <v>595000</v>
      </c>
      <c r="E68" s="94">
        <f>E69+E70+E71+E72+E73+E74+E75+E76+E77</f>
        <v>3698980</v>
      </c>
      <c r="F68" s="94">
        <f t="shared" si="0"/>
        <v>-3103980</v>
      </c>
      <c r="G68" s="24"/>
    </row>
    <row r="69" spans="1:7" ht="30" customHeight="1">
      <c r="A69" s="116"/>
      <c r="B69" s="98"/>
      <c r="C69" s="22" t="s">
        <v>165</v>
      </c>
      <c r="D69" s="94">
        <f>1/1000*'2009 지출의 부 목별'!D302</f>
        <v>0</v>
      </c>
      <c r="E69" s="94">
        <v>0</v>
      </c>
      <c r="F69" s="94">
        <f t="shared" si="0"/>
        <v>0</v>
      </c>
      <c r="G69" s="24"/>
    </row>
    <row r="70" spans="1:7" ht="30" customHeight="1">
      <c r="A70" s="116"/>
      <c r="B70" s="100"/>
      <c r="C70" s="22" t="s">
        <v>166</v>
      </c>
      <c r="D70" s="94">
        <f>1/1000*'2009 지출의 부 목별'!D304</f>
        <v>50000</v>
      </c>
      <c r="E70" s="94">
        <v>400000</v>
      </c>
      <c r="F70" s="94">
        <f t="shared" si="0"/>
        <v>-350000</v>
      </c>
      <c r="G70" s="24"/>
    </row>
    <row r="71" spans="1:7" ht="30" customHeight="1">
      <c r="A71" s="116"/>
      <c r="B71" s="100"/>
      <c r="C71" s="22" t="s">
        <v>167</v>
      </c>
      <c r="D71" s="94">
        <f>1/1000*'2009 지출의 부 목별'!D306</f>
        <v>0</v>
      </c>
      <c r="E71" s="94">
        <v>0</v>
      </c>
      <c r="F71" s="94">
        <f t="shared" si="0"/>
        <v>0</v>
      </c>
      <c r="G71" s="24"/>
    </row>
    <row r="72" spans="1:7" ht="30" customHeight="1">
      <c r="A72" s="116"/>
      <c r="B72" s="100"/>
      <c r="C72" s="22" t="s">
        <v>168</v>
      </c>
      <c r="D72" s="94">
        <f>1/1000*'2009 지출의 부 목별'!D308</f>
        <v>145000</v>
      </c>
      <c r="E72" s="94">
        <v>3298980</v>
      </c>
      <c r="F72" s="94">
        <f aca="true" t="shared" si="1" ref="F72:F113">D72-E72</f>
        <v>-3153980</v>
      </c>
      <c r="G72" s="24"/>
    </row>
    <row r="73" spans="1:7" ht="30" customHeight="1">
      <c r="A73" s="116"/>
      <c r="B73" s="100"/>
      <c r="C73" s="22" t="s">
        <v>169</v>
      </c>
      <c r="D73" s="94">
        <f>1/1000*'2009 지출의 부 목별'!D311</f>
        <v>400000</v>
      </c>
      <c r="E73" s="94">
        <v>0</v>
      </c>
      <c r="F73" s="94">
        <f t="shared" si="1"/>
        <v>400000</v>
      </c>
      <c r="G73" s="24"/>
    </row>
    <row r="74" spans="1:7" ht="30" customHeight="1">
      <c r="A74" s="116"/>
      <c r="B74" s="100"/>
      <c r="C74" s="22" t="s">
        <v>170</v>
      </c>
      <c r="D74" s="94">
        <f>1/1000*'2009 지출의 부 목별'!D313</f>
        <v>0</v>
      </c>
      <c r="E74" s="94">
        <v>0</v>
      </c>
      <c r="F74" s="94">
        <f t="shared" si="1"/>
        <v>0</v>
      </c>
      <c r="G74" s="24"/>
    </row>
    <row r="75" spans="1:7" ht="30" customHeight="1">
      <c r="A75" s="116"/>
      <c r="B75" s="100"/>
      <c r="C75" s="22" t="s">
        <v>171</v>
      </c>
      <c r="D75" s="94">
        <f>1/1000*'2009 지출의 부 목별'!D315</f>
        <v>0</v>
      </c>
      <c r="E75" s="94">
        <v>0</v>
      </c>
      <c r="F75" s="94">
        <f t="shared" si="1"/>
        <v>0</v>
      </c>
      <c r="G75" s="24"/>
    </row>
    <row r="76" spans="1:7" ht="30" customHeight="1">
      <c r="A76" s="116"/>
      <c r="B76" s="100"/>
      <c r="C76" s="22" t="s">
        <v>172</v>
      </c>
      <c r="D76" s="94">
        <f>1/1000*'2009 지출의 부 목별'!D317</f>
        <v>0</v>
      </c>
      <c r="E76" s="94">
        <v>0</v>
      </c>
      <c r="F76" s="94">
        <f t="shared" si="1"/>
        <v>0</v>
      </c>
      <c r="G76" s="24"/>
    </row>
    <row r="77" spans="1:7" ht="30" customHeight="1">
      <c r="A77" s="116"/>
      <c r="B77" s="99"/>
      <c r="C77" s="22" t="s">
        <v>173</v>
      </c>
      <c r="D77" s="94">
        <f>1/1000*'2009 지출의 부 목별'!D319</f>
        <v>0</v>
      </c>
      <c r="E77" s="94">
        <v>0</v>
      </c>
      <c r="F77" s="94">
        <f t="shared" si="1"/>
        <v>0</v>
      </c>
      <c r="G77" s="24"/>
    </row>
    <row r="78" spans="1:7" ht="30" customHeight="1">
      <c r="A78" s="115"/>
      <c r="B78" s="448" t="s">
        <v>174</v>
      </c>
      <c r="C78" s="449"/>
      <c r="D78" s="94">
        <f>D79</f>
        <v>4500</v>
      </c>
      <c r="E78" s="94">
        <f>E79</f>
        <v>123000</v>
      </c>
      <c r="F78" s="94">
        <f t="shared" si="1"/>
        <v>-118500</v>
      </c>
      <c r="G78" s="24"/>
    </row>
    <row r="79" spans="1:7" ht="30" customHeight="1" thickBot="1">
      <c r="A79" s="119"/>
      <c r="B79" s="111"/>
      <c r="C79" s="112" t="s">
        <v>175</v>
      </c>
      <c r="D79" s="108">
        <f>1/1000*'2009 지출의 부 목별'!D322</f>
        <v>4500</v>
      </c>
      <c r="E79" s="108">
        <v>123000</v>
      </c>
      <c r="F79" s="108">
        <f t="shared" si="1"/>
        <v>-118500</v>
      </c>
      <c r="G79" s="109"/>
    </row>
    <row r="80" spans="1:7" s="283" customFormat="1" ht="30" customHeight="1">
      <c r="A80" s="450" t="s">
        <v>205</v>
      </c>
      <c r="B80" s="451"/>
      <c r="C80" s="452"/>
      <c r="D80" s="301">
        <f>D81+D91+D100</f>
        <v>1556789</v>
      </c>
      <c r="E80" s="301">
        <f>E81+E91+E100</f>
        <v>2989383</v>
      </c>
      <c r="F80" s="301">
        <f t="shared" si="1"/>
        <v>-1432594</v>
      </c>
      <c r="G80" s="305"/>
    </row>
    <row r="81" spans="1:7" ht="30" customHeight="1">
      <c r="A81" s="114"/>
      <c r="B81" s="448" t="s">
        <v>176</v>
      </c>
      <c r="C81" s="449"/>
      <c r="D81" s="94">
        <f>D82+D83+D84+D85+D86+D87+D88+D89+D90</f>
        <v>0</v>
      </c>
      <c r="E81" s="94">
        <f>E82+E83+E84+E85+E86+E87+E88+E89+E90</f>
        <v>0</v>
      </c>
      <c r="F81" s="94">
        <f t="shared" si="1"/>
        <v>0</v>
      </c>
      <c r="G81" s="24"/>
    </row>
    <row r="82" spans="1:7" ht="30" customHeight="1">
      <c r="A82" s="116"/>
      <c r="B82" s="98"/>
      <c r="C82" s="22" t="s">
        <v>177</v>
      </c>
      <c r="D82" s="94">
        <f>1/1000*'2009 지출의 부 목별'!D326</f>
        <v>0</v>
      </c>
      <c r="E82" s="94">
        <v>0</v>
      </c>
      <c r="F82" s="94">
        <f t="shared" si="1"/>
        <v>0</v>
      </c>
      <c r="G82" s="24"/>
    </row>
    <row r="83" spans="1:7" ht="30" customHeight="1">
      <c r="A83" s="116"/>
      <c r="B83" s="100"/>
      <c r="C83" s="22" t="s">
        <v>178</v>
      </c>
      <c r="D83" s="94">
        <f>1/1000*'2009 지출의 부 목별'!D328</f>
        <v>0</v>
      </c>
      <c r="E83" s="94">
        <v>0</v>
      </c>
      <c r="F83" s="94">
        <f t="shared" si="1"/>
        <v>0</v>
      </c>
      <c r="G83" s="24"/>
    </row>
    <row r="84" spans="1:7" ht="30" customHeight="1">
      <c r="A84" s="116"/>
      <c r="B84" s="100"/>
      <c r="C84" s="22" t="s">
        <v>179</v>
      </c>
      <c r="D84" s="94">
        <f>1/1000*'2009 지출의 부 목별'!D330</f>
        <v>0</v>
      </c>
      <c r="E84" s="94">
        <v>0</v>
      </c>
      <c r="F84" s="94">
        <f t="shared" si="1"/>
        <v>0</v>
      </c>
      <c r="G84" s="24"/>
    </row>
    <row r="85" spans="1:7" ht="30" customHeight="1">
      <c r="A85" s="116"/>
      <c r="B85" s="100"/>
      <c r="C85" s="22" t="s">
        <v>180</v>
      </c>
      <c r="D85" s="94">
        <f>1/1000*'2009 지출의 부 목별'!D332</f>
        <v>0</v>
      </c>
      <c r="E85" s="94">
        <v>0</v>
      </c>
      <c r="F85" s="94">
        <f t="shared" si="1"/>
        <v>0</v>
      </c>
      <c r="G85" s="24"/>
    </row>
    <row r="86" spans="1:7" ht="30" customHeight="1">
      <c r="A86" s="116"/>
      <c r="B86" s="100"/>
      <c r="C86" s="22" t="s">
        <v>181</v>
      </c>
      <c r="D86" s="94">
        <f>1/1000*'2009 지출의 부 목별'!D334</f>
        <v>0</v>
      </c>
      <c r="E86" s="94">
        <v>0</v>
      </c>
      <c r="F86" s="94">
        <f t="shared" si="1"/>
        <v>0</v>
      </c>
      <c r="G86" s="24"/>
    </row>
    <row r="87" spans="1:7" ht="30" customHeight="1">
      <c r="A87" s="116"/>
      <c r="B87" s="100"/>
      <c r="C87" s="22" t="s">
        <v>182</v>
      </c>
      <c r="D87" s="94">
        <f>1/1000*'2009 지출의 부 목별'!D336</f>
        <v>0</v>
      </c>
      <c r="E87" s="94">
        <v>0</v>
      </c>
      <c r="F87" s="94">
        <f t="shared" si="1"/>
        <v>0</v>
      </c>
      <c r="G87" s="24"/>
    </row>
    <row r="88" spans="1:7" ht="30" customHeight="1">
      <c r="A88" s="116"/>
      <c r="B88" s="100"/>
      <c r="C88" s="22" t="s">
        <v>183</v>
      </c>
      <c r="D88" s="94">
        <f>1/1000*'2009 지출의 부 목별'!D338</f>
        <v>0</v>
      </c>
      <c r="E88" s="94">
        <v>0</v>
      </c>
      <c r="F88" s="94">
        <f t="shared" si="1"/>
        <v>0</v>
      </c>
      <c r="G88" s="24"/>
    </row>
    <row r="89" spans="1:7" ht="30" customHeight="1">
      <c r="A89" s="116"/>
      <c r="B89" s="100"/>
      <c r="C89" s="22" t="s">
        <v>184</v>
      </c>
      <c r="D89" s="94">
        <f>1/1000*'2009 지출의 부 목별'!D340</f>
        <v>0</v>
      </c>
      <c r="E89" s="94">
        <v>0</v>
      </c>
      <c r="F89" s="94">
        <f t="shared" si="1"/>
        <v>0</v>
      </c>
      <c r="G89" s="24"/>
    </row>
    <row r="90" spans="1:7" ht="30" customHeight="1">
      <c r="A90" s="116"/>
      <c r="B90" s="99"/>
      <c r="C90" s="22" t="s">
        <v>185</v>
      </c>
      <c r="D90" s="94">
        <f>1/1000*'2009 지출의 부 목별'!D342</f>
        <v>0</v>
      </c>
      <c r="E90" s="94">
        <v>0</v>
      </c>
      <c r="F90" s="94">
        <f t="shared" si="1"/>
        <v>0</v>
      </c>
      <c r="G90" s="24"/>
    </row>
    <row r="91" spans="1:7" ht="30" customHeight="1">
      <c r="A91" s="115"/>
      <c r="B91" s="448" t="s">
        <v>186</v>
      </c>
      <c r="C91" s="449"/>
      <c r="D91" s="94">
        <f>D92+D93+D94+D95+D96+D97+D98+D99</f>
        <v>1471789</v>
      </c>
      <c r="E91" s="94">
        <f>E92+E93+E94+E95+E96+E97+E98+E99</f>
        <v>2900383</v>
      </c>
      <c r="F91" s="94">
        <f t="shared" si="1"/>
        <v>-1428594</v>
      </c>
      <c r="G91" s="24"/>
    </row>
    <row r="92" spans="1:7" ht="30" customHeight="1">
      <c r="A92" s="116"/>
      <c r="B92" s="98"/>
      <c r="C92" s="22" t="s">
        <v>187</v>
      </c>
      <c r="D92" s="94">
        <f>1/1000*'2009 지출의 부 목별'!D345</f>
        <v>0</v>
      </c>
      <c r="E92" s="94">
        <v>262000</v>
      </c>
      <c r="F92" s="94">
        <f t="shared" si="1"/>
        <v>-262000</v>
      </c>
      <c r="G92" s="24"/>
    </row>
    <row r="93" spans="1:7" ht="30" customHeight="1">
      <c r="A93" s="116"/>
      <c r="B93" s="100"/>
      <c r="C93" s="22" t="s">
        <v>188</v>
      </c>
      <c r="D93" s="94">
        <f>1/1000*'2009 지출의 부 목별'!D347</f>
        <v>0</v>
      </c>
      <c r="E93" s="94">
        <v>1158908</v>
      </c>
      <c r="F93" s="94">
        <f t="shared" si="1"/>
        <v>-1158908</v>
      </c>
      <c r="G93" s="24"/>
    </row>
    <row r="94" spans="1:7" ht="30" customHeight="1">
      <c r="A94" s="116"/>
      <c r="B94" s="100"/>
      <c r="C94" s="22" t="s">
        <v>189</v>
      </c>
      <c r="D94" s="94">
        <f>1/1000*'2009 지출의 부 목별'!D349</f>
        <v>0</v>
      </c>
      <c r="E94" s="94">
        <v>0</v>
      </c>
      <c r="F94" s="94">
        <f t="shared" si="1"/>
        <v>0</v>
      </c>
      <c r="G94" s="24"/>
    </row>
    <row r="95" spans="1:7" ht="30" customHeight="1">
      <c r="A95" s="116"/>
      <c r="B95" s="100"/>
      <c r="C95" s="22" t="s">
        <v>190</v>
      </c>
      <c r="D95" s="94">
        <f>1/1000*'2009 지출의 부 목별'!D351</f>
        <v>1451789</v>
      </c>
      <c r="E95" s="94">
        <v>1405853</v>
      </c>
      <c r="F95" s="94">
        <f t="shared" si="1"/>
        <v>45936</v>
      </c>
      <c r="G95" s="24"/>
    </row>
    <row r="96" spans="1:7" ht="30" customHeight="1">
      <c r="A96" s="116"/>
      <c r="B96" s="100"/>
      <c r="C96" s="22" t="s">
        <v>191</v>
      </c>
      <c r="D96" s="94">
        <f>1/1000*'2009 지출의 부 목별'!D359</f>
        <v>20000</v>
      </c>
      <c r="E96" s="94">
        <v>73622</v>
      </c>
      <c r="F96" s="94">
        <f t="shared" si="1"/>
        <v>-53622</v>
      </c>
      <c r="G96" s="24"/>
    </row>
    <row r="97" spans="1:7" ht="30" customHeight="1">
      <c r="A97" s="116"/>
      <c r="B97" s="100"/>
      <c r="C97" s="22" t="s">
        <v>192</v>
      </c>
      <c r="D97" s="94">
        <f>1/1000*'2009 지출의 부 목별'!D363</f>
        <v>0</v>
      </c>
      <c r="E97" s="94">
        <v>0</v>
      </c>
      <c r="F97" s="94">
        <f t="shared" si="1"/>
        <v>0</v>
      </c>
      <c r="G97" s="24"/>
    </row>
    <row r="98" spans="1:7" ht="30" customHeight="1">
      <c r="A98" s="116"/>
      <c r="B98" s="100"/>
      <c r="C98" s="22" t="s">
        <v>193</v>
      </c>
      <c r="D98" s="94">
        <f>1/1000*'2009 지출의 부 목별'!D365</f>
        <v>0</v>
      </c>
      <c r="E98" s="94">
        <v>0</v>
      </c>
      <c r="F98" s="94">
        <f t="shared" si="1"/>
        <v>0</v>
      </c>
      <c r="G98" s="24"/>
    </row>
    <row r="99" spans="1:7" ht="30" customHeight="1">
      <c r="A99" s="116"/>
      <c r="B99" s="99"/>
      <c r="C99" s="22" t="s">
        <v>194</v>
      </c>
      <c r="D99" s="94">
        <f>1/1000*'2009 지출의 부 목별'!D367</f>
        <v>0</v>
      </c>
      <c r="E99" s="94">
        <v>0</v>
      </c>
      <c r="F99" s="94">
        <f t="shared" si="1"/>
        <v>0</v>
      </c>
      <c r="G99" s="24"/>
    </row>
    <row r="100" spans="1:7" ht="30" customHeight="1">
      <c r="A100" s="115"/>
      <c r="B100" s="448" t="s">
        <v>195</v>
      </c>
      <c r="C100" s="449"/>
      <c r="D100" s="94">
        <f>D101+D102+D103+D104</f>
        <v>85000</v>
      </c>
      <c r="E100" s="94">
        <f>E101+E102+E103+E104</f>
        <v>89000</v>
      </c>
      <c r="F100" s="94">
        <f t="shared" si="1"/>
        <v>-4000</v>
      </c>
      <c r="G100" s="24"/>
    </row>
    <row r="101" spans="1:7" ht="30" customHeight="1">
      <c r="A101" s="116"/>
      <c r="B101" s="98"/>
      <c r="C101" s="22" t="s">
        <v>196</v>
      </c>
      <c r="D101" s="94">
        <f>1/1000*'2009 지출의 부 목별'!D370</f>
        <v>85000</v>
      </c>
      <c r="E101" s="94">
        <v>89000</v>
      </c>
      <c r="F101" s="94">
        <f t="shared" si="1"/>
        <v>-4000</v>
      </c>
      <c r="G101" s="24"/>
    </row>
    <row r="102" spans="1:7" ht="30" customHeight="1">
      <c r="A102" s="116"/>
      <c r="B102" s="100"/>
      <c r="C102" s="22" t="s">
        <v>197</v>
      </c>
      <c r="D102" s="94">
        <f>1/1000*'2009 지출의 부 목별'!D372</f>
        <v>0</v>
      </c>
      <c r="E102" s="94">
        <v>0</v>
      </c>
      <c r="F102" s="94">
        <f t="shared" si="1"/>
        <v>0</v>
      </c>
      <c r="G102" s="24"/>
    </row>
    <row r="103" spans="1:7" ht="30" customHeight="1">
      <c r="A103" s="116"/>
      <c r="B103" s="100"/>
      <c r="C103" s="22" t="s">
        <v>198</v>
      </c>
      <c r="D103" s="94">
        <f>1/1000*'2009 지출의 부 목별'!D374</f>
        <v>0</v>
      </c>
      <c r="E103" s="94">
        <v>0</v>
      </c>
      <c r="F103" s="94">
        <f t="shared" si="1"/>
        <v>0</v>
      </c>
      <c r="G103" s="24"/>
    </row>
    <row r="104" spans="1:7" ht="30" customHeight="1" thickBot="1">
      <c r="A104" s="116"/>
      <c r="B104" s="100"/>
      <c r="C104" s="45" t="s">
        <v>199</v>
      </c>
      <c r="D104" s="95">
        <f>1/1000*'2009 지출의 부 목별'!D376</f>
        <v>0</v>
      </c>
      <c r="E104" s="95">
        <v>0</v>
      </c>
      <c r="F104" s="95">
        <f t="shared" si="1"/>
        <v>0</v>
      </c>
      <c r="G104" s="24"/>
    </row>
    <row r="105" spans="1:7" s="283" customFormat="1" ht="30" customHeight="1">
      <c r="A105" s="446" t="s">
        <v>208</v>
      </c>
      <c r="B105" s="447"/>
      <c r="C105" s="447"/>
      <c r="D105" s="203">
        <f>D106+D109</f>
        <v>0</v>
      </c>
      <c r="E105" s="203">
        <f>E106+E109</f>
        <v>0</v>
      </c>
      <c r="F105" s="203">
        <f t="shared" si="1"/>
        <v>0</v>
      </c>
      <c r="G105" s="299"/>
    </row>
    <row r="106" spans="1:7" ht="30" customHeight="1">
      <c r="A106" s="30"/>
      <c r="B106" s="438" t="s">
        <v>200</v>
      </c>
      <c r="C106" s="438"/>
      <c r="D106" s="94">
        <f>D107+D108</f>
        <v>0</v>
      </c>
      <c r="E106" s="94">
        <f>E107+E108</f>
        <v>0</v>
      </c>
      <c r="F106" s="94">
        <f t="shared" si="1"/>
        <v>0</v>
      </c>
      <c r="G106" s="25"/>
    </row>
    <row r="107" spans="1:7" ht="30" customHeight="1">
      <c r="A107" s="97"/>
      <c r="B107" s="103"/>
      <c r="C107" s="22" t="s">
        <v>202</v>
      </c>
      <c r="D107" s="94">
        <f>1/1000*'2009 지출의 부 목별'!D380</f>
        <v>0</v>
      </c>
      <c r="E107" s="94">
        <v>0</v>
      </c>
      <c r="F107" s="94">
        <f t="shared" si="1"/>
        <v>0</v>
      </c>
      <c r="G107" s="25"/>
    </row>
    <row r="108" spans="1:7" ht="30" customHeight="1">
      <c r="A108" s="97"/>
      <c r="B108" s="117"/>
      <c r="C108" s="22" t="s">
        <v>203</v>
      </c>
      <c r="D108" s="94">
        <f>1/1000*'2009 지출의 부 목별'!D382</f>
        <v>0</v>
      </c>
      <c r="E108" s="94">
        <v>0</v>
      </c>
      <c r="F108" s="94">
        <f t="shared" si="1"/>
        <v>0</v>
      </c>
      <c r="G108" s="25"/>
    </row>
    <row r="109" spans="1:7" ht="30" customHeight="1">
      <c r="A109" s="96"/>
      <c r="B109" s="438" t="s">
        <v>201</v>
      </c>
      <c r="C109" s="438"/>
      <c r="D109" s="94">
        <f>D110</f>
        <v>0</v>
      </c>
      <c r="E109" s="94">
        <f>E110</f>
        <v>0</v>
      </c>
      <c r="F109" s="94">
        <f t="shared" si="1"/>
        <v>0</v>
      </c>
      <c r="G109" s="25"/>
    </row>
    <row r="110" spans="1:7" ht="30" customHeight="1" thickBot="1">
      <c r="A110" s="105"/>
      <c r="B110" s="106"/>
      <c r="C110" s="112" t="s">
        <v>204</v>
      </c>
      <c r="D110" s="108">
        <f>1/1000*'2009 지출의 부 목별'!D385</f>
        <v>0</v>
      </c>
      <c r="E110" s="108">
        <v>0</v>
      </c>
      <c r="F110" s="108">
        <f t="shared" si="1"/>
        <v>0</v>
      </c>
      <c r="G110" s="32"/>
    </row>
    <row r="111" spans="1:7" s="283" customFormat="1" ht="30" customHeight="1" thickBot="1">
      <c r="A111" s="439" t="s">
        <v>496</v>
      </c>
      <c r="B111" s="440"/>
      <c r="C111" s="440"/>
      <c r="D111" s="303">
        <f>D60+D80+D105</f>
        <v>2238539</v>
      </c>
      <c r="E111" s="303">
        <f>E60+E80+E105</f>
        <v>6885133</v>
      </c>
      <c r="F111" s="303">
        <f t="shared" si="1"/>
        <v>-4646594</v>
      </c>
      <c r="G111" s="306"/>
    </row>
    <row r="112" spans="1:7" s="283" customFormat="1" ht="30" customHeight="1" thickBot="1">
      <c r="A112" s="434" t="s">
        <v>497</v>
      </c>
      <c r="B112" s="435"/>
      <c r="C112" s="435"/>
      <c r="D112" s="208">
        <f>1/1000*'2009 지출의 부 목별'!D388</f>
        <v>21000464</v>
      </c>
      <c r="E112" s="208">
        <v>22022567</v>
      </c>
      <c r="F112" s="208">
        <f t="shared" si="1"/>
        <v>-1022103</v>
      </c>
      <c r="G112" s="307"/>
    </row>
    <row r="113" spans="1:7" s="283" customFormat="1" ht="30" customHeight="1" thickBot="1">
      <c r="A113" s="436" t="s">
        <v>498</v>
      </c>
      <c r="B113" s="437"/>
      <c r="C113" s="437"/>
      <c r="D113" s="212">
        <f>D59+D111+D112</f>
        <v>90206989</v>
      </c>
      <c r="E113" s="212">
        <f>E59+E111+E112</f>
        <v>86980955</v>
      </c>
      <c r="F113" s="212">
        <f t="shared" si="1"/>
        <v>3226034</v>
      </c>
      <c r="G113" s="308"/>
    </row>
  </sheetData>
  <mergeCells count="38">
    <mergeCell ref="B26:C26"/>
    <mergeCell ref="A25:C25"/>
    <mergeCell ref="B17:C17"/>
    <mergeCell ref="A7:C7"/>
    <mergeCell ref="B8:C8"/>
    <mergeCell ref="B23:C23"/>
    <mergeCell ref="B11:C11"/>
    <mergeCell ref="B19:C19"/>
    <mergeCell ref="B21:C21"/>
    <mergeCell ref="A60:C60"/>
    <mergeCell ref="B61:C61"/>
    <mergeCell ref="A105:C105"/>
    <mergeCell ref="B106:C106"/>
    <mergeCell ref="B68:C68"/>
    <mergeCell ref="B78:C78"/>
    <mergeCell ref="A80:C80"/>
    <mergeCell ref="B81:C81"/>
    <mergeCell ref="B91:C91"/>
    <mergeCell ref="B100:C100"/>
    <mergeCell ref="B29:C29"/>
    <mergeCell ref="A37:C37"/>
    <mergeCell ref="B38:C38"/>
    <mergeCell ref="A59:C59"/>
    <mergeCell ref="A55:C55"/>
    <mergeCell ref="B56:C56"/>
    <mergeCell ref="B35:C35"/>
    <mergeCell ref="A112:C112"/>
    <mergeCell ref="A113:C113"/>
    <mergeCell ref="B109:C109"/>
    <mergeCell ref="A111:C111"/>
    <mergeCell ref="A1:G1"/>
    <mergeCell ref="A2:G2"/>
    <mergeCell ref="G5:G6"/>
    <mergeCell ref="A4:C4"/>
    <mergeCell ref="A5:C5"/>
    <mergeCell ref="F5:F6"/>
    <mergeCell ref="E5:E6"/>
    <mergeCell ref="D5:D6"/>
  </mergeCells>
  <printOptions horizontalCentered="1"/>
  <pageMargins left="0.58" right="0.61" top="0.58" bottom="0.58" header="0.2" footer="0.21"/>
  <pageSetup firstPageNumber="9" useFirstPageNumber="1" horizontalDpi="600" verticalDpi="600" orientation="landscape" paperSize="9" scale="65" r:id="rId1"/>
  <headerFooter alignWithMargins="0">
    <oddFooter>&amp;C-&amp;P+-</oddFooter>
  </headerFooter>
  <ignoredErrors>
    <ignoredError sqref="D22 D20 D18 D3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workbookViewId="0" topLeftCell="A1">
      <selection activeCell="H13" sqref="H13"/>
    </sheetView>
  </sheetViews>
  <sheetFormatPr defaultColWidth="8.88671875" defaultRowHeight="13.5"/>
  <cols>
    <col min="1" max="16384" width="8.88671875" style="376" customWidth="1"/>
  </cols>
  <sheetData>
    <row r="1" spans="1:4" ht="18.75">
      <c r="A1" s="397"/>
      <c r="B1" s="397"/>
      <c r="C1" s="397"/>
      <c r="D1" s="397"/>
    </row>
    <row r="2" ht="27" customHeight="1"/>
    <row r="3" ht="27" customHeight="1"/>
    <row r="4" spans="1:16" ht="76.5">
      <c r="A4" s="398" t="s">
        <v>487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</row>
    <row r="5" ht="108.75" customHeight="1"/>
    <row r="6" ht="48" customHeight="1"/>
    <row r="7" ht="108.75" customHeight="1"/>
    <row r="8" spans="1:16" ht="46.5">
      <c r="A8" s="399" t="s">
        <v>626</v>
      </c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</row>
  </sheetData>
  <mergeCells count="3">
    <mergeCell ref="A1:D1"/>
    <mergeCell ref="A4:P4"/>
    <mergeCell ref="A8:P8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L416"/>
  <sheetViews>
    <sheetView showGridLines="0" view="pageBreakPreview" zoomScale="65" zoomScaleNormal="60" zoomScaleSheetLayoutView="65" workbookViewId="0" topLeftCell="A1">
      <pane xSplit="3" topLeftCell="D1" activePane="topRight" state="frozen"/>
      <selection pane="topLeft" activeCell="F7" sqref="F7"/>
      <selection pane="topRight" activeCell="A1" sqref="A1:F1"/>
    </sheetView>
  </sheetViews>
  <sheetFormatPr defaultColWidth="8.88671875" defaultRowHeight="13.5"/>
  <cols>
    <col min="1" max="1" width="9.99609375" style="0" customWidth="1"/>
    <col min="2" max="2" width="12.3359375" style="0" customWidth="1"/>
    <col min="3" max="3" width="26.6640625" style="0" customWidth="1"/>
    <col min="4" max="4" width="24.3359375" style="188" customWidth="1"/>
    <col min="5" max="5" width="111.10546875" style="0" customWidth="1"/>
    <col min="6" max="6" width="24.4453125" style="48" customWidth="1"/>
    <col min="8" max="8" width="18.4453125" style="0" customWidth="1"/>
  </cols>
  <sheetData>
    <row r="1" spans="1:6" ht="53.25" customHeight="1">
      <c r="A1" s="455" t="s">
        <v>487</v>
      </c>
      <c r="B1" s="455"/>
      <c r="C1" s="455"/>
      <c r="D1" s="455"/>
      <c r="E1" s="455"/>
      <c r="F1" s="455"/>
    </row>
    <row r="2" spans="1:6" ht="18.75">
      <c r="A2" s="456" t="s">
        <v>143</v>
      </c>
      <c r="B2" s="456"/>
      <c r="C2" s="456"/>
      <c r="D2" s="456"/>
      <c r="E2" s="456"/>
      <c r="F2" s="456"/>
    </row>
    <row r="3" spans="1:6" ht="15" customHeight="1">
      <c r="A3" s="16"/>
      <c r="B3" s="16"/>
      <c r="C3" s="16"/>
      <c r="D3" s="176"/>
      <c r="E3" s="16"/>
      <c r="F3" s="47"/>
    </row>
    <row r="4" spans="1:6" ht="21.75" customHeight="1" thickBot="1">
      <c r="A4" s="17" t="s">
        <v>37</v>
      </c>
      <c r="B4" s="17"/>
      <c r="C4" s="17"/>
      <c r="D4" s="177"/>
      <c r="E4" s="18" t="s">
        <v>38</v>
      </c>
      <c r="F4" s="19" t="s">
        <v>39</v>
      </c>
    </row>
    <row r="5" spans="1:12" ht="29.25" customHeight="1">
      <c r="A5" s="459" t="s">
        <v>40</v>
      </c>
      <c r="B5" s="460"/>
      <c r="C5" s="460"/>
      <c r="D5" s="461" t="s">
        <v>87</v>
      </c>
      <c r="E5" s="467" t="s">
        <v>50</v>
      </c>
      <c r="F5" s="457" t="s">
        <v>42</v>
      </c>
      <c r="G5" s="160"/>
      <c r="H5" s="160"/>
      <c r="I5" s="160"/>
      <c r="J5" s="160"/>
      <c r="K5" s="160"/>
      <c r="L5" s="160"/>
    </row>
    <row r="6" spans="1:12" ht="29.25" customHeight="1" thickBot="1">
      <c r="A6" s="311" t="s">
        <v>43</v>
      </c>
      <c r="B6" s="312" t="s">
        <v>23</v>
      </c>
      <c r="C6" s="312" t="s">
        <v>44</v>
      </c>
      <c r="D6" s="462"/>
      <c r="E6" s="468"/>
      <c r="F6" s="458"/>
      <c r="G6" s="160"/>
      <c r="H6" s="160"/>
      <c r="I6" s="160"/>
      <c r="J6" s="160"/>
      <c r="K6" s="160"/>
      <c r="L6" s="160"/>
    </row>
    <row r="7" spans="1:6" s="283" customFormat="1" ht="29.25" customHeight="1">
      <c r="A7" s="472" t="s">
        <v>514</v>
      </c>
      <c r="B7" s="473"/>
      <c r="C7" s="474"/>
      <c r="D7" s="316">
        <f>D8+D11+D14+D17+D20</f>
        <v>4100000000</v>
      </c>
      <c r="E7" s="317"/>
      <c r="F7" s="318"/>
    </row>
    <row r="8" spans="1:12" s="159" customFormat="1" ht="29.25" customHeight="1">
      <c r="A8" s="138"/>
      <c r="B8" s="471" t="s">
        <v>528</v>
      </c>
      <c r="C8" s="464"/>
      <c r="D8" s="329">
        <f>D9</f>
        <v>3250000000</v>
      </c>
      <c r="E8" s="166"/>
      <c r="F8" s="330"/>
      <c r="G8" s="170"/>
      <c r="H8" s="170"/>
      <c r="I8" s="170"/>
      <c r="J8" s="170"/>
      <c r="K8" s="170"/>
      <c r="L8" s="170"/>
    </row>
    <row r="9" spans="1:12" s="37" customFormat="1" ht="29.25" customHeight="1">
      <c r="A9" s="147"/>
      <c r="B9" s="193"/>
      <c r="C9" s="148" t="s">
        <v>18</v>
      </c>
      <c r="D9" s="178">
        <f>SUM(D10)</f>
        <v>3250000000</v>
      </c>
      <c r="E9" s="157"/>
      <c r="F9" s="165"/>
      <c r="G9" s="164"/>
      <c r="H9" s="164"/>
      <c r="I9" s="164"/>
      <c r="J9" s="164"/>
      <c r="K9" s="164"/>
      <c r="L9" s="164"/>
    </row>
    <row r="10" spans="1:12" s="37" customFormat="1" ht="29.25" customHeight="1">
      <c r="A10" s="147"/>
      <c r="B10" s="245"/>
      <c r="C10" s="244"/>
      <c r="D10" s="179">
        <v>3250000000</v>
      </c>
      <c r="E10" s="149" t="s">
        <v>276</v>
      </c>
      <c r="F10" s="165"/>
      <c r="G10" s="164"/>
      <c r="H10" s="164"/>
      <c r="I10" s="164"/>
      <c r="J10" s="164"/>
      <c r="K10" s="164"/>
      <c r="L10" s="164"/>
    </row>
    <row r="11" spans="1:12" s="159" customFormat="1" ht="29.25" customHeight="1">
      <c r="A11" s="141"/>
      <c r="B11" s="469" t="s">
        <v>529</v>
      </c>
      <c r="C11" s="470"/>
      <c r="D11" s="331">
        <f>D12</f>
        <v>0</v>
      </c>
      <c r="E11" s="166"/>
      <c r="F11" s="330"/>
      <c r="G11" s="170"/>
      <c r="H11" s="170"/>
      <c r="I11" s="170"/>
      <c r="J11" s="170"/>
      <c r="K11" s="170"/>
      <c r="L11" s="170"/>
    </row>
    <row r="12" spans="1:12" s="37" customFormat="1" ht="29.25" customHeight="1">
      <c r="A12" s="147"/>
      <c r="B12" s="193"/>
      <c r="C12" s="149" t="s">
        <v>218</v>
      </c>
      <c r="D12" s="181">
        <f>SUM(D13)</f>
        <v>0</v>
      </c>
      <c r="E12" s="149"/>
      <c r="F12" s="167"/>
      <c r="G12" s="164"/>
      <c r="H12" s="164"/>
      <c r="I12" s="164"/>
      <c r="J12" s="164"/>
      <c r="K12" s="164"/>
      <c r="L12" s="164"/>
    </row>
    <row r="13" spans="1:12" s="37" customFormat="1" ht="29.25" customHeight="1">
      <c r="A13" s="147"/>
      <c r="B13" s="245"/>
      <c r="C13" s="248"/>
      <c r="D13" s="180">
        <v>0</v>
      </c>
      <c r="E13" s="162"/>
      <c r="F13" s="163"/>
      <c r="G13" s="164"/>
      <c r="H13" s="164"/>
      <c r="I13" s="164"/>
      <c r="J13" s="164"/>
      <c r="K13" s="164"/>
      <c r="L13" s="164"/>
    </row>
    <row r="14" spans="1:12" s="159" customFormat="1" ht="29.25" customHeight="1">
      <c r="A14" s="139"/>
      <c r="B14" s="469" t="s">
        <v>97</v>
      </c>
      <c r="C14" s="470"/>
      <c r="D14" s="331">
        <f>D15</f>
        <v>850000000</v>
      </c>
      <c r="E14" s="166"/>
      <c r="F14" s="330"/>
      <c r="G14" s="170"/>
      <c r="H14" s="170"/>
      <c r="I14" s="170"/>
      <c r="J14" s="170"/>
      <c r="K14" s="170"/>
      <c r="L14" s="170"/>
    </row>
    <row r="15" spans="1:12" s="37" customFormat="1" ht="29.25" customHeight="1">
      <c r="A15" s="147"/>
      <c r="B15" s="193"/>
      <c r="C15" s="150" t="s">
        <v>219</v>
      </c>
      <c r="D15" s="180">
        <f>SUM(D16)</f>
        <v>850000000</v>
      </c>
      <c r="E15" s="157"/>
      <c r="F15" s="167"/>
      <c r="G15" s="164"/>
      <c r="H15" s="164"/>
      <c r="I15" s="164"/>
      <c r="J15" s="164"/>
      <c r="K15" s="164"/>
      <c r="L15" s="164"/>
    </row>
    <row r="16" spans="1:12" s="37" customFormat="1" ht="29.25" customHeight="1">
      <c r="A16" s="147"/>
      <c r="B16" s="245"/>
      <c r="C16" s="249"/>
      <c r="D16" s="181">
        <v>850000000</v>
      </c>
      <c r="E16" s="149" t="s">
        <v>299</v>
      </c>
      <c r="F16" s="163"/>
      <c r="G16" s="164"/>
      <c r="H16" s="164"/>
      <c r="I16" s="164"/>
      <c r="J16" s="164"/>
      <c r="K16" s="164"/>
      <c r="L16" s="164"/>
    </row>
    <row r="17" spans="1:12" s="159" customFormat="1" ht="29.25" customHeight="1">
      <c r="A17" s="139"/>
      <c r="B17" s="469" t="s">
        <v>530</v>
      </c>
      <c r="C17" s="470"/>
      <c r="D17" s="331">
        <f>D18</f>
        <v>0</v>
      </c>
      <c r="E17" s="166"/>
      <c r="F17" s="330"/>
      <c r="G17" s="170"/>
      <c r="H17" s="170"/>
      <c r="I17" s="170"/>
      <c r="J17" s="170"/>
      <c r="K17" s="170"/>
      <c r="L17" s="170"/>
    </row>
    <row r="18" spans="1:12" s="37" customFormat="1" ht="29.25" customHeight="1">
      <c r="A18" s="147"/>
      <c r="B18" s="193"/>
      <c r="C18" s="151" t="s">
        <v>220</v>
      </c>
      <c r="D18" s="182">
        <f>SUM(D19)</f>
        <v>0</v>
      </c>
      <c r="E18" s="173"/>
      <c r="F18" s="168"/>
      <c r="G18" s="164"/>
      <c r="H18" s="164"/>
      <c r="I18" s="164"/>
      <c r="J18" s="164"/>
      <c r="K18" s="164"/>
      <c r="L18" s="164"/>
    </row>
    <row r="19" spans="1:12" s="37" customFormat="1" ht="29.25" customHeight="1">
      <c r="A19" s="147"/>
      <c r="B19" s="245"/>
      <c r="C19" s="247"/>
      <c r="D19" s="182">
        <v>0</v>
      </c>
      <c r="E19" s="173"/>
      <c r="F19" s="168"/>
      <c r="G19" s="164"/>
      <c r="H19" s="164"/>
      <c r="I19" s="164"/>
      <c r="J19" s="164"/>
      <c r="K19" s="164"/>
      <c r="L19" s="164"/>
    </row>
    <row r="20" spans="1:12" s="159" customFormat="1" ht="29.25" customHeight="1">
      <c r="A20" s="139"/>
      <c r="B20" s="469" t="s">
        <v>531</v>
      </c>
      <c r="C20" s="470"/>
      <c r="D20" s="329">
        <f>D21</f>
        <v>0</v>
      </c>
      <c r="E20" s="144"/>
      <c r="F20" s="330"/>
      <c r="G20" s="170"/>
      <c r="H20" s="170"/>
      <c r="I20" s="170"/>
      <c r="J20" s="170"/>
      <c r="K20" s="170"/>
      <c r="L20" s="170"/>
    </row>
    <row r="21" spans="1:12" s="37" customFormat="1" ht="29.25" customHeight="1">
      <c r="A21" s="147"/>
      <c r="B21" s="193"/>
      <c r="C21" s="150" t="s">
        <v>221</v>
      </c>
      <c r="D21" s="175">
        <f>SUM(D22)</f>
        <v>0</v>
      </c>
      <c r="E21" s="148"/>
      <c r="F21" s="165"/>
      <c r="G21" s="164"/>
      <c r="H21" s="164"/>
      <c r="I21" s="164"/>
      <c r="J21" s="164"/>
      <c r="K21" s="164"/>
      <c r="L21" s="164"/>
    </row>
    <row r="22" spans="1:12" s="37" customFormat="1" ht="29.25" customHeight="1" thickBot="1">
      <c r="A22" s="152"/>
      <c r="B22" s="194"/>
      <c r="C22" s="250"/>
      <c r="D22" s="183">
        <v>0</v>
      </c>
      <c r="E22" s="174"/>
      <c r="F22" s="169"/>
      <c r="G22" s="164"/>
      <c r="H22" s="164"/>
      <c r="I22" s="164"/>
      <c r="J22" s="164"/>
      <c r="K22" s="164"/>
      <c r="L22" s="164"/>
    </row>
    <row r="23" spans="1:6" s="319" customFormat="1" ht="29.25" customHeight="1">
      <c r="A23" s="465" t="s">
        <v>515</v>
      </c>
      <c r="B23" s="466"/>
      <c r="C23" s="466"/>
      <c r="D23" s="316">
        <f>D24+D40</f>
        <v>55231635000</v>
      </c>
      <c r="E23" s="317"/>
      <c r="F23" s="318"/>
    </row>
    <row r="24" spans="1:12" s="159" customFormat="1" ht="29.25" customHeight="1">
      <c r="A24" s="142"/>
      <c r="B24" s="471" t="s">
        <v>222</v>
      </c>
      <c r="C24" s="464"/>
      <c r="D24" s="329">
        <f>D25+D30</f>
        <v>50188635000</v>
      </c>
      <c r="E24" s="166"/>
      <c r="F24" s="330"/>
      <c r="G24" s="170"/>
      <c r="H24" s="170"/>
      <c r="I24" s="170"/>
      <c r="J24" s="170"/>
      <c r="K24" s="170"/>
      <c r="L24" s="170"/>
    </row>
    <row r="25" spans="1:12" s="37" customFormat="1" ht="29.25" customHeight="1">
      <c r="A25" s="153"/>
      <c r="B25" s="154"/>
      <c r="C25" s="158" t="s">
        <v>223</v>
      </c>
      <c r="D25" s="175">
        <f>SUM(D26:D29)</f>
        <v>7085635000</v>
      </c>
      <c r="E25" s="148"/>
      <c r="F25" s="165"/>
      <c r="G25" s="164"/>
      <c r="H25" s="164"/>
      <c r="I25" s="164"/>
      <c r="J25" s="164"/>
      <c r="K25" s="164"/>
      <c r="L25" s="164"/>
    </row>
    <row r="26" spans="1:12" s="37" customFormat="1" ht="29.25" customHeight="1">
      <c r="A26" s="153"/>
      <c r="B26" s="189"/>
      <c r="C26" s="189"/>
      <c r="D26" s="52">
        <v>3700000000</v>
      </c>
      <c r="E26" s="157" t="s">
        <v>277</v>
      </c>
      <c r="F26" s="165"/>
      <c r="G26" s="164"/>
      <c r="H26" s="164"/>
      <c r="I26" s="164"/>
      <c r="J26" s="164"/>
      <c r="K26" s="164"/>
      <c r="L26" s="164"/>
    </row>
    <row r="27" spans="1:12" s="37" customFormat="1" ht="29.25" customHeight="1">
      <c r="A27" s="153"/>
      <c r="B27" s="189"/>
      <c r="C27" s="189"/>
      <c r="D27" s="52">
        <v>2735000000</v>
      </c>
      <c r="E27" s="148" t="s">
        <v>297</v>
      </c>
      <c r="F27" s="165"/>
      <c r="G27" s="164"/>
      <c r="H27" s="164"/>
      <c r="I27" s="164"/>
      <c r="J27" s="164"/>
      <c r="K27" s="164"/>
      <c r="L27" s="164"/>
    </row>
    <row r="28" spans="1:12" s="37" customFormat="1" ht="29.25" customHeight="1">
      <c r="A28" s="153"/>
      <c r="B28" s="189"/>
      <c r="C28" s="189"/>
      <c r="D28" s="52">
        <v>522635000</v>
      </c>
      <c r="E28" s="148" t="s">
        <v>629</v>
      </c>
      <c r="F28" s="165"/>
      <c r="G28" s="164"/>
      <c r="H28" s="164"/>
      <c r="I28" s="164"/>
      <c r="J28" s="164"/>
      <c r="K28" s="164"/>
      <c r="L28" s="164"/>
    </row>
    <row r="29" spans="1:12" s="37" customFormat="1" ht="29.25" customHeight="1">
      <c r="A29" s="153"/>
      <c r="B29" s="189"/>
      <c r="C29" s="189"/>
      <c r="D29" s="52">
        <v>128000000</v>
      </c>
      <c r="E29" s="148" t="s">
        <v>630</v>
      </c>
      <c r="F29" s="165"/>
      <c r="G29" s="164"/>
      <c r="H29" s="164"/>
      <c r="I29" s="164"/>
      <c r="J29" s="164"/>
      <c r="K29" s="164"/>
      <c r="L29" s="164"/>
    </row>
    <row r="30" spans="1:12" s="37" customFormat="1" ht="29.25" customHeight="1">
      <c r="A30" s="153"/>
      <c r="B30" s="155"/>
      <c r="C30" s="334" t="s">
        <v>224</v>
      </c>
      <c r="D30" s="81">
        <f>SUM(D31:D39)</f>
        <v>43103000000</v>
      </c>
      <c r="E30" s="148"/>
      <c r="F30" s="165"/>
      <c r="G30" s="164"/>
      <c r="H30" s="164"/>
      <c r="I30" s="164"/>
      <c r="J30" s="164"/>
      <c r="K30" s="164"/>
      <c r="L30" s="164"/>
    </row>
    <row r="31" spans="1:12" s="37" customFormat="1" ht="29.25" customHeight="1">
      <c r="A31" s="153"/>
      <c r="B31" s="189"/>
      <c r="C31" s="189"/>
      <c r="D31" s="81">
        <v>5550000000</v>
      </c>
      <c r="E31" s="148" t="s">
        <v>278</v>
      </c>
      <c r="F31" s="165"/>
      <c r="G31" s="164"/>
      <c r="H31" s="164"/>
      <c r="I31" s="164"/>
      <c r="J31" s="164"/>
      <c r="K31" s="164"/>
      <c r="L31" s="164"/>
    </row>
    <row r="32" spans="1:12" s="37" customFormat="1" ht="29.25" customHeight="1">
      <c r="A32" s="153"/>
      <c r="B32" s="189"/>
      <c r="C32" s="189"/>
      <c r="D32" s="81">
        <v>8850000000</v>
      </c>
      <c r="E32" s="190" t="s">
        <v>279</v>
      </c>
      <c r="F32" s="165"/>
      <c r="G32" s="164"/>
      <c r="H32" s="164"/>
      <c r="I32" s="164"/>
      <c r="J32" s="164"/>
      <c r="K32" s="164"/>
      <c r="L32" s="164"/>
    </row>
    <row r="33" spans="1:12" s="37" customFormat="1" ht="29.25" customHeight="1">
      <c r="A33" s="153"/>
      <c r="B33" s="189"/>
      <c r="C33" s="189"/>
      <c r="D33" s="81">
        <v>950000000</v>
      </c>
      <c r="E33" s="190" t="s">
        <v>280</v>
      </c>
      <c r="F33" s="165"/>
      <c r="G33" s="164"/>
      <c r="H33" s="164"/>
      <c r="I33" s="164"/>
      <c r="J33" s="164"/>
      <c r="K33" s="164"/>
      <c r="L33" s="164"/>
    </row>
    <row r="34" spans="1:12" s="37" customFormat="1" ht="29.25" customHeight="1">
      <c r="A34" s="153"/>
      <c r="B34" s="189"/>
      <c r="C34" s="189"/>
      <c r="D34" s="81">
        <v>13850000000</v>
      </c>
      <c r="E34" s="190" t="s">
        <v>281</v>
      </c>
      <c r="F34" s="165"/>
      <c r="G34" s="164"/>
      <c r="H34" s="164"/>
      <c r="I34" s="164"/>
      <c r="J34" s="164"/>
      <c r="K34" s="164"/>
      <c r="L34" s="164"/>
    </row>
    <row r="35" spans="1:12" s="37" customFormat="1" ht="29.25" customHeight="1">
      <c r="A35" s="153"/>
      <c r="B35" s="189"/>
      <c r="C35" s="189"/>
      <c r="D35" s="81">
        <v>4850000000</v>
      </c>
      <c r="E35" s="190" t="s">
        <v>282</v>
      </c>
      <c r="F35" s="165"/>
      <c r="G35" s="164"/>
      <c r="H35" s="164"/>
      <c r="I35" s="164"/>
      <c r="J35" s="164"/>
      <c r="K35" s="164"/>
      <c r="L35" s="164"/>
    </row>
    <row r="36" spans="1:12" s="37" customFormat="1" ht="29.25" customHeight="1">
      <c r="A36" s="153"/>
      <c r="B36" s="189"/>
      <c r="C36" s="189"/>
      <c r="D36" s="81">
        <v>1150000000</v>
      </c>
      <c r="E36" s="190" t="s">
        <v>283</v>
      </c>
      <c r="F36" s="165"/>
      <c r="G36" s="164"/>
      <c r="H36" s="164"/>
      <c r="I36" s="164"/>
      <c r="J36" s="164"/>
      <c r="K36" s="164"/>
      <c r="L36" s="164"/>
    </row>
    <row r="37" spans="1:12" s="37" customFormat="1" ht="29.25" customHeight="1">
      <c r="A37" s="153"/>
      <c r="B37" s="189"/>
      <c r="C37" s="189"/>
      <c r="D37" s="81">
        <v>910000000</v>
      </c>
      <c r="E37" s="190" t="s">
        <v>284</v>
      </c>
      <c r="F37" s="165"/>
      <c r="G37" s="164"/>
      <c r="H37" s="164"/>
      <c r="I37" s="164"/>
      <c r="J37" s="164"/>
      <c r="K37" s="164"/>
      <c r="L37" s="164"/>
    </row>
    <row r="38" spans="1:12" s="37" customFormat="1" ht="29.25" customHeight="1">
      <c r="A38" s="153"/>
      <c r="B38" s="189"/>
      <c r="C38" s="189"/>
      <c r="D38" s="81">
        <v>6865000000</v>
      </c>
      <c r="E38" s="190" t="s">
        <v>285</v>
      </c>
      <c r="F38" s="165"/>
      <c r="G38" s="164"/>
      <c r="H38" s="164"/>
      <c r="I38" s="164"/>
      <c r="J38" s="164"/>
      <c r="K38" s="164"/>
      <c r="L38" s="164"/>
    </row>
    <row r="39" spans="1:12" s="37" customFormat="1" ht="29.25" customHeight="1">
      <c r="A39" s="153"/>
      <c r="B39" s="189"/>
      <c r="C39" s="189"/>
      <c r="D39" s="81">
        <v>128000000</v>
      </c>
      <c r="E39" s="190" t="s">
        <v>301</v>
      </c>
      <c r="F39" s="165"/>
      <c r="G39" s="164"/>
      <c r="H39" s="164"/>
      <c r="I39" s="164"/>
      <c r="J39" s="164"/>
      <c r="K39" s="164"/>
      <c r="L39" s="164"/>
    </row>
    <row r="40" spans="1:12" s="159" customFormat="1" ht="29.25" customHeight="1">
      <c r="A40" s="143"/>
      <c r="B40" s="463" t="s">
        <v>225</v>
      </c>
      <c r="C40" s="471"/>
      <c r="D40" s="333">
        <f>D41</f>
        <v>5043000000</v>
      </c>
      <c r="E40" s="166"/>
      <c r="F40" s="332"/>
      <c r="G40" s="170"/>
      <c r="H40" s="170"/>
      <c r="I40" s="170"/>
      <c r="J40" s="170"/>
      <c r="K40" s="170"/>
      <c r="L40" s="170"/>
    </row>
    <row r="41" spans="1:12" s="37" customFormat="1" ht="29.25" customHeight="1">
      <c r="A41" s="153"/>
      <c r="B41" s="252"/>
      <c r="C41" s="334" t="s">
        <v>19</v>
      </c>
      <c r="D41" s="81">
        <f>SUM(D42:D53)</f>
        <v>5043000000</v>
      </c>
      <c r="E41" s="148"/>
      <c r="F41" s="165"/>
      <c r="G41" s="164"/>
      <c r="H41" s="164"/>
      <c r="I41" s="164"/>
      <c r="J41" s="164"/>
      <c r="K41" s="164"/>
      <c r="L41" s="164"/>
    </row>
    <row r="42" spans="1:12" s="37" customFormat="1" ht="29.25" customHeight="1">
      <c r="A42" s="153"/>
      <c r="B42" s="192"/>
      <c r="C42" s="189"/>
      <c r="D42" s="81">
        <v>3420000000</v>
      </c>
      <c r="E42" s="148" t="s">
        <v>542</v>
      </c>
      <c r="F42" s="165"/>
      <c r="G42" s="164"/>
      <c r="H42" s="164"/>
      <c r="I42" s="164"/>
      <c r="J42" s="164"/>
      <c r="K42" s="164"/>
      <c r="L42" s="164"/>
    </row>
    <row r="43" spans="1:12" s="37" customFormat="1" ht="29.25" customHeight="1">
      <c r="A43" s="153"/>
      <c r="B43" s="192"/>
      <c r="C43" s="189"/>
      <c r="D43" s="81">
        <v>170000000</v>
      </c>
      <c r="E43" s="190" t="s">
        <v>631</v>
      </c>
      <c r="F43" s="165"/>
      <c r="G43" s="164"/>
      <c r="H43" s="164"/>
      <c r="I43" s="164"/>
      <c r="J43" s="164"/>
      <c r="K43" s="164"/>
      <c r="L43" s="164"/>
    </row>
    <row r="44" spans="1:12" s="37" customFormat="1" ht="29.25" customHeight="1">
      <c r="A44" s="153"/>
      <c r="B44" s="192"/>
      <c r="C44" s="189"/>
      <c r="D44" s="81">
        <v>50000000</v>
      </c>
      <c r="E44" s="190" t="s">
        <v>632</v>
      </c>
      <c r="F44" s="165"/>
      <c r="G44" s="164"/>
      <c r="H44" s="164"/>
      <c r="I44" s="164"/>
      <c r="J44" s="164"/>
      <c r="K44" s="164"/>
      <c r="L44" s="164"/>
    </row>
    <row r="45" spans="1:12" s="37" customFormat="1" ht="29.25" customHeight="1">
      <c r="A45" s="153"/>
      <c r="B45" s="192"/>
      <c r="C45" s="189"/>
      <c r="D45" s="81">
        <v>50000000</v>
      </c>
      <c r="E45" s="190" t="s">
        <v>633</v>
      </c>
      <c r="F45" s="165"/>
      <c r="G45" s="164"/>
      <c r="H45" s="164"/>
      <c r="I45" s="164"/>
      <c r="J45" s="164"/>
      <c r="K45" s="164"/>
      <c r="L45" s="164"/>
    </row>
    <row r="46" spans="1:12" s="37" customFormat="1" ht="29.25" customHeight="1">
      <c r="A46" s="153"/>
      <c r="B46" s="192"/>
      <c r="C46" s="189"/>
      <c r="D46" s="81">
        <v>585000000</v>
      </c>
      <c r="E46" s="190" t="s">
        <v>634</v>
      </c>
      <c r="F46" s="165"/>
      <c r="G46" s="164"/>
      <c r="H46" s="164"/>
      <c r="I46" s="164"/>
      <c r="J46" s="164"/>
      <c r="K46" s="164"/>
      <c r="L46" s="164"/>
    </row>
    <row r="47" spans="1:12" s="37" customFormat="1" ht="29.25" customHeight="1">
      <c r="A47" s="153"/>
      <c r="B47" s="192"/>
      <c r="C47" s="189"/>
      <c r="D47" s="81">
        <v>250000000</v>
      </c>
      <c r="E47" s="190" t="s">
        <v>635</v>
      </c>
      <c r="F47" s="165"/>
      <c r="G47" s="164"/>
      <c r="H47" s="164"/>
      <c r="I47" s="164"/>
      <c r="J47" s="164"/>
      <c r="K47" s="164"/>
      <c r="L47" s="164"/>
    </row>
    <row r="48" spans="1:12" s="37" customFormat="1" ht="29.25" customHeight="1">
      <c r="A48" s="153"/>
      <c r="B48" s="192"/>
      <c r="C48" s="189"/>
      <c r="D48" s="81">
        <v>52000000</v>
      </c>
      <c r="E48" s="190" t="s">
        <v>636</v>
      </c>
      <c r="F48" s="165"/>
      <c r="G48" s="164"/>
      <c r="H48" s="164"/>
      <c r="I48" s="164"/>
      <c r="J48" s="164"/>
      <c r="K48" s="164"/>
      <c r="L48" s="164"/>
    </row>
    <row r="49" spans="1:12" s="37" customFormat="1" ht="29.25" customHeight="1">
      <c r="A49" s="153"/>
      <c r="B49" s="192"/>
      <c r="C49" s="189"/>
      <c r="D49" s="81">
        <v>75000000</v>
      </c>
      <c r="E49" s="190" t="s">
        <v>637</v>
      </c>
      <c r="F49" s="165"/>
      <c r="G49" s="164"/>
      <c r="H49" s="164"/>
      <c r="I49" s="164"/>
      <c r="J49" s="164"/>
      <c r="K49" s="164"/>
      <c r="L49" s="164"/>
    </row>
    <row r="50" spans="1:12" s="37" customFormat="1" ht="29.25" customHeight="1">
      <c r="A50" s="153"/>
      <c r="B50" s="192"/>
      <c r="C50" s="189"/>
      <c r="D50" s="81">
        <v>70000000</v>
      </c>
      <c r="E50" s="148" t="s">
        <v>646</v>
      </c>
      <c r="F50" s="165"/>
      <c r="G50" s="164"/>
      <c r="H50" s="164"/>
      <c r="I50" s="164"/>
      <c r="J50" s="164"/>
      <c r="K50" s="164"/>
      <c r="L50" s="164"/>
    </row>
    <row r="51" spans="1:12" s="37" customFormat="1" ht="29.25" customHeight="1">
      <c r="A51" s="153"/>
      <c r="B51" s="192"/>
      <c r="C51" s="189"/>
      <c r="D51" s="81">
        <v>40000000</v>
      </c>
      <c r="E51" s="190" t="s">
        <v>647</v>
      </c>
      <c r="F51" s="165"/>
      <c r="G51" s="164"/>
      <c r="H51" s="164"/>
      <c r="I51" s="164"/>
      <c r="J51" s="164"/>
      <c r="K51" s="164"/>
      <c r="L51" s="164"/>
    </row>
    <row r="52" spans="1:12" s="37" customFormat="1" ht="29.25" customHeight="1">
      <c r="A52" s="153"/>
      <c r="B52" s="192"/>
      <c r="C52" s="189"/>
      <c r="D52" s="81">
        <v>250000000</v>
      </c>
      <c r="E52" s="190" t="s">
        <v>648</v>
      </c>
      <c r="F52" s="165"/>
      <c r="G52" s="164"/>
      <c r="H52" s="164"/>
      <c r="I52" s="164"/>
      <c r="J52" s="164"/>
      <c r="K52" s="164"/>
      <c r="L52" s="164"/>
    </row>
    <row r="53" spans="1:12" s="37" customFormat="1" ht="29.25" customHeight="1" thickBot="1">
      <c r="A53" s="156"/>
      <c r="B53" s="194"/>
      <c r="C53" s="251"/>
      <c r="D53" s="82">
        <v>31000000</v>
      </c>
      <c r="E53" s="174" t="s">
        <v>649</v>
      </c>
      <c r="F53" s="169"/>
      <c r="G53" s="164"/>
      <c r="H53" s="164"/>
      <c r="I53" s="164"/>
      <c r="J53" s="164"/>
      <c r="K53" s="164"/>
      <c r="L53" s="164"/>
    </row>
    <row r="54" spans="1:6" s="319" customFormat="1" ht="29.25" customHeight="1">
      <c r="A54" s="465" t="s">
        <v>45</v>
      </c>
      <c r="B54" s="466"/>
      <c r="C54" s="466"/>
      <c r="D54" s="279">
        <f>D55+D64</f>
        <v>4998760000</v>
      </c>
      <c r="E54" s="317" t="s">
        <v>38</v>
      </c>
      <c r="F54" s="318"/>
    </row>
    <row r="55" spans="1:12" s="159" customFormat="1" ht="29.25" customHeight="1">
      <c r="A55" s="138"/>
      <c r="B55" s="478" t="s">
        <v>532</v>
      </c>
      <c r="C55" s="464"/>
      <c r="D55" s="335">
        <f>D56+D58+D60+D62</f>
        <v>4237535000</v>
      </c>
      <c r="E55" s="140"/>
      <c r="F55" s="332"/>
      <c r="G55" s="170"/>
      <c r="H55" s="170"/>
      <c r="I55" s="170"/>
      <c r="J55" s="170"/>
      <c r="K55" s="170"/>
      <c r="L55" s="170"/>
    </row>
    <row r="56" spans="1:12" s="37" customFormat="1" ht="29.25" customHeight="1">
      <c r="A56" s="147"/>
      <c r="B56" s="154"/>
      <c r="C56" s="162" t="s">
        <v>226</v>
      </c>
      <c r="D56" s="52">
        <f>SUM(D57)</f>
        <v>0</v>
      </c>
      <c r="E56" s="157"/>
      <c r="F56" s="163"/>
      <c r="G56" s="164"/>
      <c r="H56" s="164"/>
      <c r="I56" s="164"/>
      <c r="J56" s="164"/>
      <c r="K56" s="164"/>
      <c r="L56" s="164"/>
    </row>
    <row r="57" spans="1:12" s="37" customFormat="1" ht="29.25" customHeight="1">
      <c r="A57" s="147"/>
      <c r="B57" s="189"/>
      <c r="C57" s="246"/>
      <c r="D57" s="52">
        <v>0</v>
      </c>
      <c r="E57" s="157"/>
      <c r="F57" s="163"/>
      <c r="G57" s="164"/>
      <c r="H57" s="164"/>
      <c r="I57" s="164"/>
      <c r="J57" s="164"/>
      <c r="K57" s="164"/>
      <c r="L57" s="164"/>
    </row>
    <row r="58" spans="1:12" s="37" customFormat="1" ht="29.25" customHeight="1">
      <c r="A58" s="147"/>
      <c r="B58" s="155"/>
      <c r="C58" s="162" t="s">
        <v>227</v>
      </c>
      <c r="D58" s="184">
        <f>SUM(D59)</f>
        <v>4157535000</v>
      </c>
      <c r="E58" s="157"/>
      <c r="F58" s="163"/>
      <c r="G58" s="164"/>
      <c r="H58" s="164"/>
      <c r="I58" s="164"/>
      <c r="J58" s="164"/>
      <c r="K58" s="164"/>
      <c r="L58" s="164"/>
    </row>
    <row r="59" spans="1:12" s="37" customFormat="1" ht="29.25" customHeight="1">
      <c r="A59" s="147"/>
      <c r="B59" s="189"/>
      <c r="C59" s="246"/>
      <c r="D59" s="184">
        <v>4157535000</v>
      </c>
      <c r="E59" s="157" t="s">
        <v>275</v>
      </c>
      <c r="F59" s="163"/>
      <c r="G59" s="164"/>
      <c r="H59" s="164"/>
      <c r="I59" s="164"/>
      <c r="J59" s="164"/>
      <c r="K59" s="164"/>
      <c r="L59" s="164"/>
    </row>
    <row r="60" spans="1:12" s="37" customFormat="1" ht="29.25" customHeight="1">
      <c r="A60" s="147"/>
      <c r="B60" s="155"/>
      <c r="C60" s="162" t="s">
        <v>228</v>
      </c>
      <c r="D60" s="184">
        <f>SUM(D61)</f>
        <v>0</v>
      </c>
      <c r="E60" s="157"/>
      <c r="F60" s="163"/>
      <c r="G60" s="164"/>
      <c r="H60" s="164"/>
      <c r="I60" s="164"/>
      <c r="J60" s="164"/>
      <c r="K60" s="164"/>
      <c r="L60" s="164"/>
    </row>
    <row r="61" spans="1:12" s="37" customFormat="1" ht="29.25" customHeight="1">
      <c r="A61" s="147"/>
      <c r="B61" s="189"/>
      <c r="C61" s="246"/>
      <c r="D61" s="184">
        <v>0</v>
      </c>
      <c r="E61" s="157"/>
      <c r="F61" s="163"/>
      <c r="G61" s="164"/>
      <c r="H61" s="164"/>
      <c r="I61" s="164"/>
      <c r="J61" s="164"/>
      <c r="K61" s="164"/>
      <c r="L61" s="164"/>
    </row>
    <row r="62" spans="1:12" s="37" customFormat="1" ht="29.25" customHeight="1">
      <c r="A62" s="147"/>
      <c r="B62" s="155"/>
      <c r="C62" s="162" t="s">
        <v>229</v>
      </c>
      <c r="D62" s="184">
        <f>SUM(D63)</f>
        <v>80000000</v>
      </c>
      <c r="E62" s="157"/>
      <c r="F62" s="163"/>
      <c r="G62" s="164"/>
      <c r="H62" s="164"/>
      <c r="I62" s="164"/>
      <c r="J62" s="164"/>
      <c r="K62" s="164"/>
      <c r="L62" s="164"/>
    </row>
    <row r="63" spans="1:12" s="37" customFormat="1" ht="29.25" customHeight="1">
      <c r="A63" s="147"/>
      <c r="B63" s="189"/>
      <c r="C63" s="246"/>
      <c r="D63" s="184">
        <v>80000000</v>
      </c>
      <c r="E63" s="157" t="s">
        <v>298</v>
      </c>
      <c r="F63" s="165"/>
      <c r="G63" s="164"/>
      <c r="H63" s="164"/>
      <c r="I63" s="164"/>
      <c r="J63" s="164"/>
      <c r="K63" s="164"/>
      <c r="L63" s="164"/>
    </row>
    <row r="64" spans="1:12" s="159" customFormat="1" ht="29.25" customHeight="1">
      <c r="A64" s="141"/>
      <c r="B64" s="478" t="s">
        <v>230</v>
      </c>
      <c r="C64" s="464"/>
      <c r="D64" s="335">
        <f>D65+D67</f>
        <v>761225000</v>
      </c>
      <c r="E64" s="140"/>
      <c r="F64" s="332"/>
      <c r="G64" s="170"/>
      <c r="H64" s="170"/>
      <c r="I64" s="170"/>
      <c r="J64" s="170"/>
      <c r="K64" s="170"/>
      <c r="L64" s="170"/>
    </row>
    <row r="65" spans="1:12" s="37" customFormat="1" ht="29.25" customHeight="1">
      <c r="A65" s="147"/>
      <c r="B65" s="154"/>
      <c r="C65" s="334" t="s">
        <v>231</v>
      </c>
      <c r="D65" s="52">
        <f>SUM(D66)</f>
        <v>0</v>
      </c>
      <c r="E65" s="157"/>
      <c r="F65" s="163"/>
      <c r="G65" s="164"/>
      <c r="H65" s="164"/>
      <c r="I65" s="164"/>
      <c r="J65" s="164"/>
      <c r="K65" s="164"/>
      <c r="L65" s="164"/>
    </row>
    <row r="66" spans="1:12" s="37" customFormat="1" ht="29.25" customHeight="1">
      <c r="A66" s="147"/>
      <c r="B66" s="189"/>
      <c r="C66" s="189"/>
      <c r="D66" s="81">
        <v>0</v>
      </c>
      <c r="E66" s="148"/>
      <c r="F66" s="165"/>
      <c r="G66" s="164"/>
      <c r="H66" s="164"/>
      <c r="I66" s="164"/>
      <c r="J66" s="164"/>
      <c r="K66" s="164"/>
      <c r="L66" s="164"/>
    </row>
    <row r="67" spans="1:12" s="37" customFormat="1" ht="29.25" customHeight="1">
      <c r="A67" s="147"/>
      <c r="B67" s="155"/>
      <c r="C67" s="162" t="s">
        <v>232</v>
      </c>
      <c r="D67" s="253">
        <f>SUM(D68:D73)</f>
        <v>761225000</v>
      </c>
      <c r="E67" s="148"/>
      <c r="F67" s="165"/>
      <c r="G67" s="164"/>
      <c r="H67" s="164"/>
      <c r="I67" s="164"/>
      <c r="J67" s="164"/>
      <c r="K67" s="164"/>
      <c r="L67" s="164"/>
    </row>
    <row r="68" spans="1:12" s="37" customFormat="1" ht="29.25" customHeight="1">
      <c r="A68" s="147"/>
      <c r="B68" s="189"/>
      <c r="C68" s="246"/>
      <c r="D68" s="253">
        <v>48000000</v>
      </c>
      <c r="E68" s="190" t="s">
        <v>640</v>
      </c>
      <c r="F68" s="165"/>
      <c r="G68" s="164"/>
      <c r="H68" s="164"/>
      <c r="I68" s="164"/>
      <c r="J68" s="164"/>
      <c r="K68" s="164"/>
      <c r="L68" s="164"/>
    </row>
    <row r="69" spans="1:12" s="37" customFormat="1" ht="29.25" customHeight="1">
      <c r="A69" s="147"/>
      <c r="B69" s="189"/>
      <c r="C69" s="246"/>
      <c r="D69" s="253">
        <v>140000000</v>
      </c>
      <c r="E69" s="190" t="s">
        <v>639</v>
      </c>
      <c r="F69" s="165"/>
      <c r="G69" s="164"/>
      <c r="H69" s="164"/>
      <c r="I69" s="164"/>
      <c r="J69" s="164"/>
      <c r="K69" s="164"/>
      <c r="L69" s="164"/>
    </row>
    <row r="70" spans="1:12" s="37" customFormat="1" ht="29.25" customHeight="1">
      <c r="A70" s="147"/>
      <c r="B70" s="189"/>
      <c r="C70" s="246"/>
      <c r="D70" s="253">
        <v>5000000</v>
      </c>
      <c r="E70" s="190" t="s">
        <v>641</v>
      </c>
      <c r="F70" s="165"/>
      <c r="G70" s="164"/>
      <c r="H70" s="164"/>
      <c r="I70" s="164"/>
      <c r="J70" s="164"/>
      <c r="K70" s="164"/>
      <c r="L70" s="164"/>
    </row>
    <row r="71" spans="1:12" s="37" customFormat="1" ht="29.25" customHeight="1">
      <c r="A71" s="147"/>
      <c r="B71" s="189"/>
      <c r="C71" s="246"/>
      <c r="D71" s="253">
        <v>62000000</v>
      </c>
      <c r="E71" s="190" t="s">
        <v>642</v>
      </c>
      <c r="F71" s="165"/>
      <c r="G71" s="164"/>
      <c r="H71" s="164"/>
      <c r="I71" s="164"/>
      <c r="J71" s="164"/>
      <c r="K71" s="164"/>
      <c r="L71" s="164"/>
    </row>
    <row r="72" spans="1:12" s="37" customFormat="1" ht="29.25" customHeight="1">
      <c r="A72" s="147"/>
      <c r="B72" s="189"/>
      <c r="C72" s="246"/>
      <c r="D72" s="253">
        <v>476225000</v>
      </c>
      <c r="E72" s="190" t="s">
        <v>643</v>
      </c>
      <c r="F72" s="165"/>
      <c r="G72" s="164"/>
      <c r="H72" s="164"/>
      <c r="I72" s="164"/>
      <c r="J72" s="164"/>
      <c r="K72" s="164"/>
      <c r="L72" s="164"/>
    </row>
    <row r="73" spans="1:12" s="37" customFormat="1" ht="29.25" customHeight="1" thickBot="1">
      <c r="A73" s="152"/>
      <c r="B73" s="251"/>
      <c r="C73" s="336"/>
      <c r="D73" s="185">
        <v>30000000</v>
      </c>
      <c r="E73" s="174" t="s">
        <v>650</v>
      </c>
      <c r="F73" s="169"/>
      <c r="G73" s="164"/>
      <c r="H73" s="164"/>
      <c r="I73" s="164"/>
      <c r="J73" s="164"/>
      <c r="K73" s="164"/>
      <c r="L73" s="164"/>
    </row>
    <row r="74" spans="1:6" s="319" customFormat="1" ht="29.25" customHeight="1">
      <c r="A74" s="465" t="s">
        <v>46</v>
      </c>
      <c r="B74" s="466"/>
      <c r="C74" s="466"/>
      <c r="D74" s="279">
        <f>D75</f>
        <v>645000000</v>
      </c>
      <c r="E74" s="317"/>
      <c r="F74" s="318"/>
    </row>
    <row r="75" spans="1:12" s="159" customFormat="1" ht="29.25" customHeight="1">
      <c r="A75" s="141"/>
      <c r="B75" s="463" t="s">
        <v>533</v>
      </c>
      <c r="C75" s="464"/>
      <c r="D75" s="333">
        <f>D76+D81+D83+D85+D87</f>
        <v>645000000</v>
      </c>
      <c r="E75" s="144"/>
      <c r="F75" s="330"/>
      <c r="G75" s="170"/>
      <c r="H75" s="170"/>
      <c r="I75" s="170"/>
      <c r="J75" s="170"/>
      <c r="K75" s="170"/>
      <c r="L75" s="170"/>
    </row>
    <row r="76" spans="1:12" s="37" customFormat="1" ht="29.25" customHeight="1">
      <c r="A76" s="147"/>
      <c r="B76" s="154"/>
      <c r="C76" s="334" t="s">
        <v>233</v>
      </c>
      <c r="D76" s="52">
        <f>SUM(D77:D80)</f>
        <v>635000000</v>
      </c>
      <c r="E76" s="157"/>
      <c r="F76" s="163"/>
      <c r="G76" s="164"/>
      <c r="H76" s="164"/>
      <c r="I76" s="164"/>
      <c r="J76" s="164"/>
      <c r="K76" s="164"/>
      <c r="L76" s="164"/>
    </row>
    <row r="77" spans="1:12" s="37" customFormat="1" ht="29.25" customHeight="1">
      <c r="A77" s="147"/>
      <c r="B77" s="189"/>
      <c r="C77" s="189"/>
      <c r="D77" s="52">
        <v>40000000</v>
      </c>
      <c r="E77" s="157" t="s">
        <v>476</v>
      </c>
      <c r="F77" s="163"/>
      <c r="G77" s="164"/>
      <c r="H77" s="164"/>
      <c r="I77" s="164"/>
      <c r="J77" s="164"/>
      <c r="K77" s="164"/>
      <c r="L77" s="164"/>
    </row>
    <row r="78" spans="1:12" s="37" customFormat="1" ht="29.25" customHeight="1">
      <c r="A78" s="147"/>
      <c r="B78" s="189"/>
      <c r="C78" s="189"/>
      <c r="D78" s="52">
        <v>20000000</v>
      </c>
      <c r="E78" s="157" t="s">
        <v>477</v>
      </c>
      <c r="F78" s="163"/>
      <c r="G78" s="164"/>
      <c r="H78" s="164"/>
      <c r="I78" s="164"/>
      <c r="J78" s="164"/>
      <c r="K78" s="164"/>
      <c r="L78" s="164"/>
    </row>
    <row r="79" spans="1:12" s="37" customFormat="1" ht="29.25" customHeight="1">
      <c r="A79" s="147"/>
      <c r="B79" s="189"/>
      <c r="C79" s="189"/>
      <c r="D79" s="52">
        <v>25000000</v>
      </c>
      <c r="E79" s="157" t="s">
        <v>543</v>
      </c>
      <c r="F79" s="163"/>
      <c r="G79" s="164"/>
      <c r="H79" s="164"/>
      <c r="I79" s="164"/>
      <c r="J79" s="164"/>
      <c r="K79" s="164"/>
      <c r="L79" s="164"/>
    </row>
    <row r="80" spans="1:12" s="37" customFormat="1" ht="29.25" customHeight="1">
      <c r="A80" s="147"/>
      <c r="B80" s="189"/>
      <c r="C80" s="189"/>
      <c r="D80" s="52">
        <v>550000000</v>
      </c>
      <c r="E80" s="157" t="s">
        <v>544</v>
      </c>
      <c r="F80" s="163"/>
      <c r="G80" s="164"/>
      <c r="H80" s="164"/>
      <c r="I80" s="164"/>
      <c r="J80" s="164"/>
      <c r="K80" s="164"/>
      <c r="L80" s="164"/>
    </row>
    <row r="81" spans="1:12" s="37" customFormat="1" ht="29.25" customHeight="1">
      <c r="A81" s="147"/>
      <c r="B81" s="155"/>
      <c r="C81" s="334" t="s">
        <v>234</v>
      </c>
      <c r="D81" s="52">
        <f>SUM(D82)</f>
        <v>0</v>
      </c>
      <c r="E81" s="157"/>
      <c r="F81" s="163"/>
      <c r="G81" s="164"/>
      <c r="H81" s="164"/>
      <c r="I81" s="164"/>
      <c r="J81" s="164"/>
      <c r="K81" s="164"/>
      <c r="L81" s="164"/>
    </row>
    <row r="82" spans="1:12" s="37" customFormat="1" ht="29.25" customHeight="1">
      <c r="A82" s="147"/>
      <c r="B82" s="189"/>
      <c r="C82" s="189"/>
      <c r="D82" s="52">
        <v>0</v>
      </c>
      <c r="E82" s="157"/>
      <c r="F82" s="163"/>
      <c r="G82" s="164"/>
      <c r="H82" s="164"/>
      <c r="I82" s="164"/>
      <c r="J82" s="164"/>
      <c r="K82" s="164"/>
      <c r="L82" s="164"/>
    </row>
    <row r="83" spans="1:12" s="37" customFormat="1" ht="29.25" customHeight="1">
      <c r="A83" s="147"/>
      <c r="B83" s="155"/>
      <c r="C83" s="334" t="s">
        <v>84</v>
      </c>
      <c r="D83" s="52">
        <f>SUM(D84)</f>
        <v>0</v>
      </c>
      <c r="E83" s="157"/>
      <c r="F83" s="163"/>
      <c r="G83" s="164"/>
      <c r="H83" s="164"/>
      <c r="I83" s="164"/>
      <c r="J83" s="164"/>
      <c r="K83" s="164"/>
      <c r="L83" s="164"/>
    </row>
    <row r="84" spans="1:12" s="37" customFormat="1" ht="29.25" customHeight="1">
      <c r="A84" s="147"/>
      <c r="B84" s="189"/>
      <c r="C84" s="189"/>
      <c r="D84" s="52">
        <v>0</v>
      </c>
      <c r="E84" s="157"/>
      <c r="F84" s="163"/>
      <c r="G84" s="164"/>
      <c r="H84" s="164"/>
      <c r="I84" s="164"/>
      <c r="J84" s="164"/>
      <c r="K84" s="164"/>
      <c r="L84" s="164"/>
    </row>
    <row r="85" spans="1:12" s="37" customFormat="1" ht="29.25" customHeight="1">
      <c r="A85" s="147"/>
      <c r="B85" s="155"/>
      <c r="C85" s="334" t="s">
        <v>478</v>
      </c>
      <c r="D85" s="184">
        <f>SUM(D86)</f>
        <v>0</v>
      </c>
      <c r="E85" s="157"/>
      <c r="F85" s="163"/>
      <c r="G85" s="164"/>
      <c r="H85" s="164"/>
      <c r="I85" s="164"/>
      <c r="J85" s="164"/>
      <c r="K85" s="164"/>
      <c r="L85" s="164"/>
    </row>
    <row r="86" spans="1:12" s="37" customFormat="1" ht="29.25" customHeight="1">
      <c r="A86" s="147"/>
      <c r="B86" s="189"/>
      <c r="C86" s="189"/>
      <c r="D86" s="253">
        <v>0</v>
      </c>
      <c r="E86" s="190"/>
      <c r="F86" s="165"/>
      <c r="G86" s="164"/>
      <c r="H86" s="164"/>
      <c r="I86" s="164"/>
      <c r="J86" s="164"/>
      <c r="K86" s="164"/>
      <c r="L86" s="164"/>
    </row>
    <row r="87" spans="1:12" s="37" customFormat="1" ht="29.25" customHeight="1">
      <c r="A87" s="147"/>
      <c r="B87" s="155"/>
      <c r="C87" s="162" t="s">
        <v>235</v>
      </c>
      <c r="D87" s="81">
        <f>SUM(D88)</f>
        <v>10000000</v>
      </c>
      <c r="E87" s="190"/>
      <c r="F87" s="165"/>
      <c r="G87" s="164"/>
      <c r="H87" s="164"/>
      <c r="I87" s="164"/>
      <c r="J87" s="164"/>
      <c r="K87" s="164"/>
      <c r="L87" s="164"/>
    </row>
    <row r="88" spans="1:12" s="37" customFormat="1" ht="29.25" customHeight="1" thickBot="1">
      <c r="A88" s="152"/>
      <c r="B88" s="251"/>
      <c r="C88" s="336"/>
      <c r="D88" s="82">
        <v>10000000</v>
      </c>
      <c r="E88" s="174" t="s">
        <v>479</v>
      </c>
      <c r="F88" s="169"/>
      <c r="G88" s="164"/>
      <c r="H88" s="164"/>
      <c r="I88" s="164"/>
      <c r="J88" s="164"/>
      <c r="K88" s="164"/>
      <c r="L88" s="164"/>
    </row>
    <row r="89" spans="1:6" s="319" customFormat="1" ht="29.25" customHeight="1" thickBot="1">
      <c r="A89" s="479" t="s">
        <v>516</v>
      </c>
      <c r="B89" s="480"/>
      <c r="C89" s="480"/>
      <c r="D89" s="286">
        <f>D7+D23+D54+D74</f>
        <v>64975395000</v>
      </c>
      <c r="E89" s="320"/>
      <c r="F89" s="321"/>
    </row>
    <row r="90" spans="1:6" s="319" customFormat="1" ht="29.25" customHeight="1">
      <c r="A90" s="392" t="s">
        <v>517</v>
      </c>
      <c r="B90" s="406"/>
      <c r="C90" s="406"/>
      <c r="D90" s="279">
        <f>D91+D111</f>
        <v>717900000</v>
      </c>
      <c r="E90" s="279"/>
      <c r="F90" s="342"/>
    </row>
    <row r="91" spans="1:12" s="159" customFormat="1" ht="29.25" customHeight="1">
      <c r="A91" s="145"/>
      <c r="B91" s="453" t="s">
        <v>534</v>
      </c>
      <c r="C91" s="454"/>
      <c r="D91" s="333">
        <f>D92+D94+D96+D99+D101+D103+D105+D107+D109</f>
        <v>172900000</v>
      </c>
      <c r="E91" s="333"/>
      <c r="F91" s="343"/>
      <c r="G91" s="170"/>
      <c r="H91" s="170"/>
      <c r="I91" s="170"/>
      <c r="J91" s="170"/>
      <c r="K91" s="170"/>
      <c r="L91" s="170"/>
    </row>
    <row r="92" spans="1:12" s="37" customFormat="1" ht="29.25" customHeight="1">
      <c r="A92" s="92"/>
      <c r="B92" s="66"/>
      <c r="C92" s="79" t="s">
        <v>236</v>
      </c>
      <c r="D92" s="52">
        <f>SUM(D93)</f>
        <v>0</v>
      </c>
      <c r="E92" s="52"/>
      <c r="F92" s="344"/>
      <c r="G92" s="164"/>
      <c r="H92" s="164"/>
      <c r="I92" s="164"/>
      <c r="J92" s="164"/>
      <c r="K92" s="164"/>
      <c r="L92" s="164"/>
    </row>
    <row r="93" spans="1:12" s="37" customFormat="1" ht="29.25" customHeight="1">
      <c r="A93" s="92"/>
      <c r="B93" s="255"/>
      <c r="C93" s="255"/>
      <c r="D93" s="52">
        <v>0</v>
      </c>
      <c r="E93" s="52"/>
      <c r="F93" s="344"/>
      <c r="G93" s="164"/>
      <c r="H93" s="164"/>
      <c r="I93" s="164"/>
      <c r="J93" s="164"/>
      <c r="K93" s="164"/>
      <c r="L93" s="164"/>
    </row>
    <row r="94" spans="1:12" s="37" customFormat="1" ht="29.25" customHeight="1">
      <c r="A94" s="92"/>
      <c r="B94" s="90"/>
      <c r="C94" s="79" t="s">
        <v>237</v>
      </c>
      <c r="D94" s="52">
        <f>SUM(D95)</f>
        <v>0</v>
      </c>
      <c r="E94" s="52"/>
      <c r="F94" s="344"/>
      <c r="G94" s="164"/>
      <c r="H94" s="164"/>
      <c r="I94" s="164"/>
      <c r="J94" s="164"/>
      <c r="K94" s="164"/>
      <c r="L94" s="164"/>
    </row>
    <row r="95" spans="1:12" s="37" customFormat="1" ht="29.25" customHeight="1">
      <c r="A95" s="92"/>
      <c r="B95" s="255"/>
      <c r="C95" s="255"/>
      <c r="D95" s="52">
        <v>0</v>
      </c>
      <c r="E95" s="52"/>
      <c r="F95" s="344"/>
      <c r="G95" s="164"/>
      <c r="H95" s="164"/>
      <c r="I95" s="164"/>
      <c r="J95" s="164"/>
      <c r="K95" s="164"/>
      <c r="L95" s="164"/>
    </row>
    <row r="96" spans="1:12" s="37" customFormat="1" ht="29.25" customHeight="1">
      <c r="A96" s="92"/>
      <c r="B96" s="90"/>
      <c r="C96" s="79" t="s">
        <v>238</v>
      </c>
      <c r="D96" s="52">
        <f>SUM(D97:D98)</f>
        <v>155000000</v>
      </c>
      <c r="E96" s="243"/>
      <c r="F96" s="344"/>
      <c r="G96" s="164"/>
      <c r="H96" s="164"/>
      <c r="I96" s="164"/>
      <c r="J96" s="164"/>
      <c r="K96" s="164"/>
      <c r="L96" s="164"/>
    </row>
    <row r="97" spans="1:12" s="37" customFormat="1" ht="29.25" customHeight="1">
      <c r="A97" s="92"/>
      <c r="B97" s="255"/>
      <c r="C97" s="255"/>
      <c r="D97" s="52">
        <v>100000000</v>
      </c>
      <c r="E97" s="243" t="s">
        <v>471</v>
      </c>
      <c r="F97" s="344"/>
      <c r="G97" s="164"/>
      <c r="H97" s="164"/>
      <c r="I97" s="164"/>
      <c r="J97" s="164"/>
      <c r="K97" s="164"/>
      <c r="L97" s="164"/>
    </row>
    <row r="98" spans="1:12" s="37" customFormat="1" ht="29.25" customHeight="1">
      <c r="A98" s="92"/>
      <c r="B98" s="255"/>
      <c r="C98" s="255"/>
      <c r="D98" s="52">
        <v>55000000</v>
      </c>
      <c r="E98" s="243" t="s">
        <v>472</v>
      </c>
      <c r="F98" s="344"/>
      <c r="G98" s="164"/>
      <c r="H98" s="164"/>
      <c r="I98" s="164"/>
      <c r="J98" s="164"/>
      <c r="K98" s="164"/>
      <c r="L98" s="164"/>
    </row>
    <row r="99" spans="1:12" s="37" customFormat="1" ht="29.25" customHeight="1">
      <c r="A99" s="92"/>
      <c r="B99" s="90"/>
      <c r="C99" s="79" t="s">
        <v>239</v>
      </c>
      <c r="D99" s="52">
        <f>SUM(D100)</f>
        <v>0</v>
      </c>
      <c r="E99" s="52"/>
      <c r="F99" s="344"/>
      <c r="G99" s="164"/>
      <c r="H99" s="164"/>
      <c r="I99" s="164"/>
      <c r="J99" s="164"/>
      <c r="K99" s="164"/>
      <c r="L99" s="164"/>
    </row>
    <row r="100" spans="1:12" s="37" customFormat="1" ht="29.25" customHeight="1">
      <c r="A100" s="92"/>
      <c r="B100" s="255"/>
      <c r="C100" s="255"/>
      <c r="D100" s="52">
        <v>0</v>
      </c>
      <c r="E100" s="52"/>
      <c r="F100" s="344"/>
      <c r="G100" s="164"/>
      <c r="H100" s="164"/>
      <c r="I100" s="164"/>
      <c r="J100" s="164"/>
      <c r="K100" s="164"/>
      <c r="L100" s="164"/>
    </row>
    <row r="101" spans="1:12" s="37" customFormat="1" ht="29.25" customHeight="1">
      <c r="A101" s="92"/>
      <c r="B101" s="90"/>
      <c r="C101" s="79" t="s">
        <v>240</v>
      </c>
      <c r="D101" s="52">
        <f>SUM(D102)</f>
        <v>0</v>
      </c>
      <c r="E101" s="52"/>
      <c r="F101" s="344"/>
      <c r="G101" s="164"/>
      <c r="H101" s="164"/>
      <c r="I101" s="164"/>
      <c r="J101" s="164"/>
      <c r="K101" s="164"/>
      <c r="L101" s="164"/>
    </row>
    <row r="102" spans="1:12" s="37" customFormat="1" ht="29.25" customHeight="1">
      <c r="A102" s="92"/>
      <c r="B102" s="255"/>
      <c r="C102" s="255"/>
      <c r="D102" s="52">
        <v>0</v>
      </c>
      <c r="E102" s="52"/>
      <c r="F102" s="344"/>
      <c r="G102" s="164"/>
      <c r="H102" s="164"/>
      <c r="I102" s="164"/>
      <c r="J102" s="164"/>
      <c r="K102" s="164"/>
      <c r="L102" s="164"/>
    </row>
    <row r="103" spans="1:12" s="37" customFormat="1" ht="29.25" customHeight="1">
      <c r="A103" s="92"/>
      <c r="B103" s="90"/>
      <c r="C103" s="79" t="s">
        <v>241</v>
      </c>
      <c r="D103" s="52">
        <f>SUM(D104)</f>
        <v>0</v>
      </c>
      <c r="E103" s="52"/>
      <c r="F103" s="344"/>
      <c r="G103" s="164"/>
      <c r="H103" s="164"/>
      <c r="I103" s="164"/>
      <c r="J103" s="164"/>
      <c r="K103" s="164"/>
      <c r="L103" s="164"/>
    </row>
    <row r="104" spans="1:12" s="37" customFormat="1" ht="29.25" customHeight="1">
      <c r="A104" s="92"/>
      <c r="B104" s="255"/>
      <c r="C104" s="255"/>
      <c r="D104" s="52">
        <v>0</v>
      </c>
      <c r="E104" s="52"/>
      <c r="F104" s="344"/>
      <c r="G104" s="164"/>
      <c r="H104" s="164"/>
      <c r="I104" s="164"/>
      <c r="J104" s="164"/>
      <c r="K104" s="164"/>
      <c r="L104" s="164"/>
    </row>
    <row r="105" spans="1:12" s="37" customFormat="1" ht="29.25" customHeight="1">
      <c r="A105" s="92"/>
      <c r="B105" s="90"/>
      <c r="C105" s="79" t="s">
        <v>242</v>
      </c>
      <c r="D105" s="52">
        <f>SUM(D106)</f>
        <v>17900000</v>
      </c>
      <c r="E105" s="243"/>
      <c r="F105" s="344"/>
      <c r="G105" s="164"/>
      <c r="H105" s="164"/>
      <c r="I105" s="164"/>
      <c r="J105" s="164"/>
      <c r="K105" s="164"/>
      <c r="L105" s="164"/>
    </row>
    <row r="106" spans="1:12" s="37" customFormat="1" ht="29.25" customHeight="1">
      <c r="A106" s="92"/>
      <c r="B106" s="255"/>
      <c r="C106" s="255"/>
      <c r="D106" s="52">
        <v>17900000</v>
      </c>
      <c r="E106" s="243" t="s">
        <v>480</v>
      </c>
      <c r="F106" s="344"/>
      <c r="G106" s="164"/>
      <c r="H106" s="164"/>
      <c r="I106" s="164"/>
      <c r="J106" s="164"/>
      <c r="K106" s="164"/>
      <c r="L106" s="164"/>
    </row>
    <row r="107" spans="1:12" s="37" customFormat="1" ht="29.25" customHeight="1">
      <c r="A107" s="92"/>
      <c r="B107" s="90"/>
      <c r="C107" s="79" t="s">
        <v>243</v>
      </c>
      <c r="D107" s="52">
        <f>SUM(D108)</f>
        <v>0</v>
      </c>
      <c r="E107" s="52"/>
      <c r="F107" s="344"/>
      <c r="G107" s="164"/>
      <c r="H107" s="164"/>
      <c r="I107" s="164"/>
      <c r="J107" s="164"/>
      <c r="K107" s="164"/>
      <c r="L107" s="164"/>
    </row>
    <row r="108" spans="1:12" s="37" customFormat="1" ht="29.25" customHeight="1">
      <c r="A108" s="92"/>
      <c r="B108" s="255"/>
      <c r="C108" s="255"/>
      <c r="D108" s="52">
        <v>0</v>
      </c>
      <c r="E108" s="52"/>
      <c r="F108" s="344"/>
      <c r="G108" s="164"/>
      <c r="H108" s="164"/>
      <c r="I108" s="164"/>
      <c r="J108" s="164"/>
      <c r="K108" s="164"/>
      <c r="L108" s="164"/>
    </row>
    <row r="109" spans="1:12" s="37" customFormat="1" ht="29.25" customHeight="1">
      <c r="A109" s="92"/>
      <c r="B109" s="90"/>
      <c r="C109" s="79" t="s">
        <v>244</v>
      </c>
      <c r="D109" s="52">
        <f>SUM(D110)</f>
        <v>0</v>
      </c>
      <c r="E109" s="52"/>
      <c r="F109" s="344"/>
      <c r="G109" s="164"/>
      <c r="H109" s="164"/>
      <c r="I109" s="164"/>
      <c r="J109" s="164"/>
      <c r="K109" s="164"/>
      <c r="L109" s="164"/>
    </row>
    <row r="110" spans="1:12" s="37" customFormat="1" ht="29.25" customHeight="1">
      <c r="A110" s="92"/>
      <c r="B110" s="255"/>
      <c r="C110" s="255"/>
      <c r="D110" s="52">
        <v>0</v>
      </c>
      <c r="E110" s="52"/>
      <c r="F110" s="344"/>
      <c r="G110" s="164"/>
      <c r="H110" s="164"/>
      <c r="I110" s="164"/>
      <c r="J110" s="164"/>
      <c r="K110" s="164"/>
      <c r="L110" s="164"/>
    </row>
    <row r="111" spans="1:12" s="159" customFormat="1" ht="29.25" customHeight="1">
      <c r="A111" s="146"/>
      <c r="B111" s="475" t="s">
        <v>535</v>
      </c>
      <c r="C111" s="476"/>
      <c r="D111" s="333">
        <f>D112+D114+D117+D119+D121+D123</f>
        <v>545000000</v>
      </c>
      <c r="E111" s="333"/>
      <c r="F111" s="343"/>
      <c r="G111" s="170"/>
      <c r="H111" s="170"/>
      <c r="I111" s="170"/>
      <c r="J111" s="170"/>
      <c r="K111" s="170"/>
      <c r="L111" s="170"/>
    </row>
    <row r="112" spans="1:12" s="37" customFormat="1" ht="29.25" customHeight="1">
      <c r="A112" s="92"/>
      <c r="B112" s="90"/>
      <c r="C112" s="79" t="s">
        <v>245</v>
      </c>
      <c r="D112" s="52">
        <f>SUM(D113)</f>
        <v>0</v>
      </c>
      <c r="E112" s="52"/>
      <c r="F112" s="344"/>
      <c r="G112" s="164"/>
      <c r="H112" s="164"/>
      <c r="I112" s="164"/>
      <c r="J112" s="164"/>
      <c r="K112" s="164"/>
      <c r="L112" s="164"/>
    </row>
    <row r="113" spans="1:12" s="37" customFormat="1" ht="29.25" customHeight="1">
      <c r="A113" s="92"/>
      <c r="B113" s="255"/>
      <c r="C113" s="255"/>
      <c r="D113" s="52">
        <v>0</v>
      </c>
      <c r="E113" s="52"/>
      <c r="F113" s="344"/>
      <c r="G113" s="164"/>
      <c r="H113" s="164"/>
      <c r="I113" s="164"/>
      <c r="J113" s="164"/>
      <c r="K113" s="164"/>
      <c r="L113" s="164"/>
    </row>
    <row r="114" spans="1:12" s="37" customFormat="1" ht="29.25" customHeight="1">
      <c r="A114" s="92"/>
      <c r="B114" s="90"/>
      <c r="C114" s="79" t="s">
        <v>246</v>
      </c>
      <c r="D114" s="52">
        <f>SUM(D115:D116)</f>
        <v>145000000</v>
      </c>
      <c r="E114" s="243"/>
      <c r="F114" s="344"/>
      <c r="G114" s="164"/>
      <c r="H114" s="164"/>
      <c r="I114" s="164"/>
      <c r="J114" s="164"/>
      <c r="K114" s="164"/>
      <c r="L114" s="164"/>
    </row>
    <row r="115" spans="1:12" s="37" customFormat="1" ht="29.25" customHeight="1">
      <c r="A115" s="92"/>
      <c r="B115" s="255"/>
      <c r="C115" s="255"/>
      <c r="D115" s="52">
        <v>81000000</v>
      </c>
      <c r="E115" s="243" t="s">
        <v>644</v>
      </c>
      <c r="F115" s="344"/>
      <c r="G115" s="164"/>
      <c r="H115" s="164"/>
      <c r="I115" s="164"/>
      <c r="J115" s="164"/>
      <c r="K115" s="164"/>
      <c r="L115" s="164"/>
    </row>
    <row r="116" spans="1:12" s="37" customFormat="1" ht="29.25" customHeight="1">
      <c r="A116" s="92"/>
      <c r="B116" s="255"/>
      <c r="C116" s="255"/>
      <c r="D116" s="52">
        <v>64000000</v>
      </c>
      <c r="E116" s="243" t="s">
        <v>645</v>
      </c>
      <c r="F116" s="344"/>
      <c r="G116" s="164"/>
      <c r="H116" s="164"/>
      <c r="I116" s="164"/>
      <c r="J116" s="164"/>
      <c r="K116" s="164"/>
      <c r="L116" s="164"/>
    </row>
    <row r="117" spans="1:12" s="37" customFormat="1" ht="29.25" customHeight="1">
      <c r="A117" s="92"/>
      <c r="B117" s="90"/>
      <c r="C117" s="79" t="s">
        <v>247</v>
      </c>
      <c r="D117" s="52">
        <f>SUM(D118)</f>
        <v>400000000</v>
      </c>
      <c r="E117" s="243"/>
      <c r="F117" s="344"/>
      <c r="G117" s="164"/>
      <c r="H117" s="164"/>
      <c r="I117" s="164"/>
      <c r="J117" s="164"/>
      <c r="K117" s="164"/>
      <c r="L117" s="164"/>
    </row>
    <row r="118" spans="1:12" s="37" customFormat="1" ht="29.25" customHeight="1">
      <c r="A118" s="92"/>
      <c r="B118" s="255"/>
      <c r="C118" s="255"/>
      <c r="D118" s="52">
        <v>400000000</v>
      </c>
      <c r="E118" s="243" t="s">
        <v>481</v>
      </c>
      <c r="F118" s="344"/>
      <c r="G118" s="164"/>
      <c r="H118" s="164"/>
      <c r="I118" s="164"/>
      <c r="J118" s="164"/>
      <c r="K118" s="164"/>
      <c r="L118" s="164"/>
    </row>
    <row r="119" spans="1:12" s="37" customFormat="1" ht="29.25" customHeight="1">
      <c r="A119" s="92"/>
      <c r="B119" s="90"/>
      <c r="C119" s="79" t="s">
        <v>248</v>
      </c>
      <c r="D119" s="52">
        <f>SUM(D120)</f>
        <v>0</v>
      </c>
      <c r="E119" s="52"/>
      <c r="F119" s="344"/>
      <c r="G119" s="164"/>
      <c r="H119" s="164"/>
      <c r="I119" s="164"/>
      <c r="J119" s="164"/>
      <c r="K119" s="164"/>
      <c r="L119" s="164"/>
    </row>
    <row r="120" spans="1:12" s="37" customFormat="1" ht="29.25" customHeight="1">
      <c r="A120" s="92"/>
      <c r="B120" s="255"/>
      <c r="C120" s="255"/>
      <c r="D120" s="52">
        <v>0</v>
      </c>
      <c r="E120" s="52"/>
      <c r="F120" s="344"/>
      <c r="G120" s="164"/>
      <c r="H120" s="164"/>
      <c r="I120" s="164"/>
      <c r="J120" s="164"/>
      <c r="K120" s="164"/>
      <c r="L120" s="164"/>
    </row>
    <row r="121" spans="1:12" s="37" customFormat="1" ht="29.25" customHeight="1">
      <c r="A121" s="92"/>
      <c r="B121" s="90"/>
      <c r="C121" s="79" t="s">
        <v>249</v>
      </c>
      <c r="D121" s="52">
        <f>SUM(D122)</f>
        <v>0</v>
      </c>
      <c r="E121" s="52"/>
      <c r="F121" s="344"/>
      <c r="G121" s="164"/>
      <c r="H121" s="164"/>
      <c r="I121" s="164"/>
      <c r="J121" s="164"/>
      <c r="K121" s="164"/>
      <c r="L121" s="164"/>
    </row>
    <row r="122" spans="1:12" s="37" customFormat="1" ht="29.25" customHeight="1">
      <c r="A122" s="92"/>
      <c r="B122" s="255"/>
      <c r="C122" s="255"/>
      <c r="D122" s="81">
        <v>0</v>
      </c>
      <c r="E122" s="81"/>
      <c r="F122" s="345"/>
      <c r="G122" s="164"/>
      <c r="H122" s="164"/>
      <c r="I122" s="164"/>
      <c r="J122" s="164"/>
      <c r="K122" s="164"/>
      <c r="L122" s="164"/>
    </row>
    <row r="123" spans="1:12" s="37" customFormat="1" ht="29.25" customHeight="1">
      <c r="A123" s="92"/>
      <c r="B123" s="90"/>
      <c r="C123" s="79" t="s">
        <v>250</v>
      </c>
      <c r="D123" s="81">
        <f>SUM(D124)</f>
        <v>0</v>
      </c>
      <c r="E123" s="81"/>
      <c r="F123" s="258"/>
      <c r="G123" s="164"/>
      <c r="H123" s="164"/>
      <c r="I123" s="164"/>
      <c r="J123" s="164"/>
      <c r="K123" s="164"/>
      <c r="L123" s="164"/>
    </row>
    <row r="124" spans="1:12" s="37" customFormat="1" ht="29.25" customHeight="1" thickBot="1">
      <c r="A124" s="83"/>
      <c r="B124" s="257"/>
      <c r="C124" s="257"/>
      <c r="D124" s="82">
        <v>0</v>
      </c>
      <c r="E124" s="82"/>
      <c r="F124" s="346"/>
      <c r="G124" s="164"/>
      <c r="H124" s="164"/>
      <c r="I124" s="164"/>
      <c r="J124" s="164"/>
      <c r="K124" s="164"/>
      <c r="L124" s="164"/>
    </row>
    <row r="125" spans="1:6" s="319" customFormat="1" ht="29.25" customHeight="1">
      <c r="A125" s="392" t="s">
        <v>518</v>
      </c>
      <c r="B125" s="406"/>
      <c r="C125" s="406"/>
      <c r="D125" s="279">
        <f>D126+D143+D158</f>
        <v>25000000</v>
      </c>
      <c r="E125" s="279"/>
      <c r="F125" s="342"/>
    </row>
    <row r="126" spans="1:12" s="159" customFormat="1" ht="29.25" customHeight="1">
      <c r="A126" s="146"/>
      <c r="B126" s="477" t="s">
        <v>536</v>
      </c>
      <c r="C126" s="454"/>
      <c r="D126" s="333">
        <f>D127+D129+D131+D133+D135+D137+D139+D141</f>
        <v>0</v>
      </c>
      <c r="E126" s="333"/>
      <c r="F126" s="343"/>
      <c r="G126" s="170"/>
      <c r="H126" s="170"/>
      <c r="I126" s="170"/>
      <c r="J126" s="170"/>
      <c r="K126" s="170"/>
      <c r="L126" s="170"/>
    </row>
    <row r="127" spans="1:12" s="37" customFormat="1" ht="29.25" customHeight="1">
      <c r="A127" s="92"/>
      <c r="B127" s="66"/>
      <c r="C127" s="79" t="s">
        <v>251</v>
      </c>
      <c r="D127" s="52">
        <f>SUM(D128)</f>
        <v>0</v>
      </c>
      <c r="E127" s="52"/>
      <c r="F127" s="344"/>
      <c r="G127" s="164"/>
      <c r="H127" s="164"/>
      <c r="I127" s="164"/>
      <c r="J127" s="164"/>
      <c r="K127" s="164"/>
      <c r="L127" s="164"/>
    </row>
    <row r="128" spans="1:12" s="37" customFormat="1" ht="29.25" customHeight="1">
      <c r="A128" s="92"/>
      <c r="B128" s="255"/>
      <c r="C128" s="255"/>
      <c r="D128" s="52">
        <v>0</v>
      </c>
      <c r="E128" s="52"/>
      <c r="F128" s="344"/>
      <c r="G128" s="164"/>
      <c r="H128" s="164"/>
      <c r="I128" s="164"/>
      <c r="J128" s="164"/>
      <c r="K128" s="164"/>
      <c r="L128" s="164"/>
    </row>
    <row r="129" spans="1:12" s="37" customFormat="1" ht="29.25" customHeight="1">
      <c r="A129" s="92"/>
      <c r="B129" s="90"/>
      <c r="C129" s="79" t="s">
        <v>252</v>
      </c>
      <c r="D129" s="52">
        <f>SUM(D130)</f>
        <v>0</v>
      </c>
      <c r="E129" s="52"/>
      <c r="F129" s="344"/>
      <c r="G129" s="164"/>
      <c r="H129" s="43" t="s">
        <v>38</v>
      </c>
      <c r="I129" s="164"/>
      <c r="J129" s="164"/>
      <c r="K129" s="164"/>
      <c r="L129" s="164"/>
    </row>
    <row r="130" spans="1:12" s="37" customFormat="1" ht="29.25" customHeight="1">
      <c r="A130" s="92"/>
      <c r="B130" s="255"/>
      <c r="C130" s="255"/>
      <c r="D130" s="52">
        <v>0</v>
      </c>
      <c r="E130" s="52"/>
      <c r="F130" s="344"/>
      <c r="G130" s="164"/>
      <c r="H130" s="43"/>
      <c r="I130" s="164"/>
      <c r="J130" s="164"/>
      <c r="K130" s="164"/>
      <c r="L130" s="164"/>
    </row>
    <row r="131" spans="1:12" s="37" customFormat="1" ht="29.25" customHeight="1">
      <c r="A131" s="92"/>
      <c r="B131" s="90"/>
      <c r="C131" s="79" t="s">
        <v>253</v>
      </c>
      <c r="D131" s="52">
        <f>SUM(D132)</f>
        <v>0</v>
      </c>
      <c r="E131" s="52"/>
      <c r="F131" s="344"/>
      <c r="G131" s="164"/>
      <c r="H131" s="43"/>
      <c r="I131" s="164"/>
      <c r="J131" s="164"/>
      <c r="K131" s="164"/>
      <c r="L131" s="164"/>
    </row>
    <row r="132" spans="1:12" s="37" customFormat="1" ht="29.25" customHeight="1">
      <c r="A132" s="92"/>
      <c r="B132" s="255"/>
      <c r="C132" s="255"/>
      <c r="D132" s="52">
        <v>0</v>
      </c>
      <c r="E132" s="52"/>
      <c r="F132" s="344"/>
      <c r="G132" s="164"/>
      <c r="H132" s="43"/>
      <c r="I132" s="164"/>
      <c r="J132" s="164"/>
      <c r="K132" s="164"/>
      <c r="L132" s="164"/>
    </row>
    <row r="133" spans="1:12" s="37" customFormat="1" ht="29.25" customHeight="1">
      <c r="A133" s="92"/>
      <c r="B133" s="90"/>
      <c r="C133" s="79" t="s">
        <v>254</v>
      </c>
      <c r="D133" s="52">
        <f>SUM(D134)</f>
        <v>0</v>
      </c>
      <c r="E133" s="52"/>
      <c r="F133" s="344"/>
      <c r="G133" s="164"/>
      <c r="H133" s="43"/>
      <c r="I133" s="164"/>
      <c r="J133" s="164"/>
      <c r="K133" s="164"/>
      <c r="L133" s="164"/>
    </row>
    <row r="134" spans="1:12" s="37" customFormat="1" ht="29.25" customHeight="1">
      <c r="A134" s="92"/>
      <c r="B134" s="255"/>
      <c r="C134" s="255"/>
      <c r="D134" s="52">
        <v>0</v>
      </c>
      <c r="E134" s="52"/>
      <c r="F134" s="344"/>
      <c r="G134" s="164"/>
      <c r="H134" s="43"/>
      <c r="I134" s="164"/>
      <c r="J134" s="164"/>
      <c r="K134" s="164"/>
      <c r="L134" s="164"/>
    </row>
    <row r="135" spans="1:12" s="37" customFormat="1" ht="29.25" customHeight="1">
      <c r="A135" s="92"/>
      <c r="B135" s="90"/>
      <c r="C135" s="79" t="s">
        <v>255</v>
      </c>
      <c r="D135" s="52">
        <f>SUM(D136)</f>
        <v>0</v>
      </c>
      <c r="E135" s="52"/>
      <c r="F135" s="344"/>
      <c r="G135" s="164"/>
      <c r="H135" s="43"/>
      <c r="I135" s="164"/>
      <c r="J135" s="164"/>
      <c r="K135" s="164"/>
      <c r="L135" s="164"/>
    </row>
    <row r="136" spans="1:12" s="37" customFormat="1" ht="29.25" customHeight="1">
      <c r="A136" s="92"/>
      <c r="B136" s="255"/>
      <c r="C136" s="255"/>
      <c r="D136" s="52">
        <v>0</v>
      </c>
      <c r="E136" s="52"/>
      <c r="F136" s="344"/>
      <c r="G136" s="164"/>
      <c r="H136" s="43"/>
      <c r="I136" s="164"/>
      <c r="J136" s="164"/>
      <c r="K136" s="164"/>
      <c r="L136" s="164"/>
    </row>
    <row r="137" spans="1:12" s="37" customFormat="1" ht="29.25" customHeight="1">
      <c r="A137" s="92"/>
      <c r="B137" s="90"/>
      <c r="C137" s="79" t="s">
        <v>256</v>
      </c>
      <c r="D137" s="52">
        <f>SUM(D138)</f>
        <v>0</v>
      </c>
      <c r="E137" s="52"/>
      <c r="F137" s="344"/>
      <c r="G137" s="164"/>
      <c r="H137" s="43"/>
      <c r="I137" s="164"/>
      <c r="J137" s="164"/>
      <c r="K137" s="164"/>
      <c r="L137" s="164"/>
    </row>
    <row r="138" spans="1:12" s="37" customFormat="1" ht="29.25" customHeight="1">
      <c r="A138" s="92"/>
      <c r="B138" s="255"/>
      <c r="C138" s="255"/>
      <c r="D138" s="52">
        <v>0</v>
      </c>
      <c r="E138" s="52"/>
      <c r="F138" s="344"/>
      <c r="G138" s="164"/>
      <c r="H138" s="43"/>
      <c r="I138" s="164"/>
      <c r="J138" s="164"/>
      <c r="K138" s="164"/>
      <c r="L138" s="164"/>
    </row>
    <row r="139" spans="1:12" s="37" customFormat="1" ht="29.25" customHeight="1">
      <c r="A139" s="92"/>
      <c r="B139" s="90"/>
      <c r="C139" s="79" t="s">
        <v>257</v>
      </c>
      <c r="D139" s="52">
        <f>SUM(D140)</f>
        <v>0</v>
      </c>
      <c r="E139" s="52"/>
      <c r="F139" s="344"/>
      <c r="G139" s="164"/>
      <c r="H139" s="164"/>
      <c r="I139" s="164"/>
      <c r="J139" s="164"/>
      <c r="K139" s="164"/>
      <c r="L139" s="164"/>
    </row>
    <row r="140" spans="1:12" s="37" customFormat="1" ht="29.25" customHeight="1">
      <c r="A140" s="92"/>
      <c r="B140" s="255"/>
      <c r="C140" s="255"/>
      <c r="D140" s="52">
        <v>0</v>
      </c>
      <c r="E140" s="52"/>
      <c r="F140" s="344"/>
      <c r="G140" s="164"/>
      <c r="H140" s="164"/>
      <c r="I140" s="164"/>
      <c r="J140" s="164"/>
      <c r="K140" s="164"/>
      <c r="L140" s="164"/>
    </row>
    <row r="141" spans="1:12" s="37" customFormat="1" ht="29.25" customHeight="1">
      <c r="A141" s="92"/>
      <c r="B141" s="90"/>
      <c r="C141" s="79" t="s">
        <v>258</v>
      </c>
      <c r="D141" s="52">
        <f>SUM(D142)</f>
        <v>0</v>
      </c>
      <c r="E141" s="52"/>
      <c r="F141" s="344"/>
      <c r="G141" s="164"/>
      <c r="H141" s="164"/>
      <c r="I141" s="164"/>
      <c r="J141" s="164"/>
      <c r="K141" s="164"/>
      <c r="L141" s="164"/>
    </row>
    <row r="142" spans="1:12" s="37" customFormat="1" ht="29.25" customHeight="1">
      <c r="A142" s="92"/>
      <c r="B142" s="255"/>
      <c r="C142" s="50"/>
      <c r="D142" s="52">
        <v>0</v>
      </c>
      <c r="E142" s="52"/>
      <c r="F142" s="344"/>
      <c r="G142" s="164"/>
      <c r="H142" s="164"/>
      <c r="I142" s="164"/>
      <c r="J142" s="164"/>
      <c r="K142" s="164"/>
      <c r="L142" s="164"/>
    </row>
    <row r="143" spans="1:12" s="159" customFormat="1" ht="29.25" customHeight="1">
      <c r="A143" s="146"/>
      <c r="B143" s="475" t="s">
        <v>259</v>
      </c>
      <c r="C143" s="476"/>
      <c r="D143" s="333">
        <f>D144+D146+D148+D150+D152+D154+D156</f>
        <v>0</v>
      </c>
      <c r="E143" s="333"/>
      <c r="F143" s="343"/>
      <c r="G143" s="170"/>
      <c r="H143" s="170"/>
      <c r="I143" s="170"/>
      <c r="J143" s="170"/>
      <c r="K143" s="170"/>
      <c r="L143" s="170"/>
    </row>
    <row r="144" spans="1:12" s="37" customFormat="1" ht="29.25" customHeight="1">
      <c r="A144" s="92"/>
      <c r="B144" s="66"/>
      <c r="C144" s="79" t="s">
        <v>260</v>
      </c>
      <c r="D144" s="52">
        <f>SUM(D145)</f>
        <v>0</v>
      </c>
      <c r="E144" s="52"/>
      <c r="F144" s="344"/>
      <c r="G144" s="164"/>
      <c r="H144" s="164"/>
      <c r="I144" s="164"/>
      <c r="J144" s="164"/>
      <c r="K144" s="164"/>
      <c r="L144" s="164"/>
    </row>
    <row r="145" spans="1:12" s="37" customFormat="1" ht="29.25" customHeight="1">
      <c r="A145" s="92"/>
      <c r="B145" s="255"/>
      <c r="C145" s="255"/>
      <c r="D145" s="52">
        <v>0</v>
      </c>
      <c r="E145" s="52"/>
      <c r="F145" s="344"/>
      <c r="G145" s="164"/>
      <c r="H145" s="164"/>
      <c r="I145" s="164"/>
      <c r="J145" s="164"/>
      <c r="K145" s="164"/>
      <c r="L145" s="164"/>
    </row>
    <row r="146" spans="1:12" s="37" customFormat="1" ht="29.25" customHeight="1">
      <c r="A146" s="92"/>
      <c r="B146" s="90"/>
      <c r="C146" s="79" t="s">
        <v>261</v>
      </c>
      <c r="D146" s="52">
        <f>SUM(D147)</f>
        <v>0</v>
      </c>
      <c r="E146" s="52"/>
      <c r="F146" s="344"/>
      <c r="G146" s="164"/>
      <c r="H146" s="164"/>
      <c r="I146" s="164"/>
      <c r="J146" s="164"/>
      <c r="K146" s="164"/>
      <c r="L146" s="164"/>
    </row>
    <row r="147" spans="1:12" s="37" customFormat="1" ht="29.25" customHeight="1">
      <c r="A147" s="92"/>
      <c r="B147" s="255"/>
      <c r="C147" s="255"/>
      <c r="D147" s="52">
        <v>0</v>
      </c>
      <c r="E147" s="52"/>
      <c r="F147" s="344"/>
      <c r="G147" s="164"/>
      <c r="H147" s="164"/>
      <c r="I147" s="164"/>
      <c r="J147" s="164"/>
      <c r="K147" s="164"/>
      <c r="L147" s="164"/>
    </row>
    <row r="148" spans="1:12" s="37" customFormat="1" ht="29.25" customHeight="1">
      <c r="A148" s="92"/>
      <c r="B148" s="90"/>
      <c r="C148" s="79" t="s">
        <v>262</v>
      </c>
      <c r="D148" s="52">
        <f>SUM(D149)</f>
        <v>0</v>
      </c>
      <c r="E148" s="52"/>
      <c r="F148" s="344"/>
      <c r="G148" s="164"/>
      <c r="H148" s="164"/>
      <c r="I148" s="164"/>
      <c r="J148" s="164"/>
      <c r="K148" s="164"/>
      <c r="L148" s="164"/>
    </row>
    <row r="149" spans="1:12" s="37" customFormat="1" ht="29.25" customHeight="1">
      <c r="A149" s="92"/>
      <c r="B149" s="255"/>
      <c r="C149" s="255"/>
      <c r="D149" s="52">
        <v>0</v>
      </c>
      <c r="E149" s="52"/>
      <c r="F149" s="344"/>
      <c r="G149" s="164"/>
      <c r="H149" s="164"/>
      <c r="I149" s="164"/>
      <c r="J149" s="164"/>
      <c r="K149" s="164"/>
      <c r="L149" s="164"/>
    </row>
    <row r="150" spans="1:12" s="37" customFormat="1" ht="29.25" customHeight="1">
      <c r="A150" s="92"/>
      <c r="B150" s="90"/>
      <c r="C150" s="79" t="s">
        <v>263</v>
      </c>
      <c r="D150" s="52">
        <f>SUM(D151)</f>
        <v>0</v>
      </c>
      <c r="E150" s="52"/>
      <c r="F150" s="344"/>
      <c r="G150" s="164"/>
      <c r="H150" s="164"/>
      <c r="I150" s="164"/>
      <c r="J150" s="164"/>
      <c r="K150" s="164"/>
      <c r="L150" s="164"/>
    </row>
    <row r="151" spans="1:12" s="37" customFormat="1" ht="29.25" customHeight="1">
      <c r="A151" s="92"/>
      <c r="B151" s="255"/>
      <c r="C151" s="255"/>
      <c r="D151" s="52">
        <v>0</v>
      </c>
      <c r="E151" s="52"/>
      <c r="F151" s="344"/>
      <c r="G151" s="164"/>
      <c r="H151" s="164"/>
      <c r="I151" s="164"/>
      <c r="J151" s="164"/>
      <c r="K151" s="164"/>
      <c r="L151" s="164"/>
    </row>
    <row r="152" spans="1:12" s="37" customFormat="1" ht="29.25" customHeight="1">
      <c r="A152" s="92"/>
      <c r="B152" s="90"/>
      <c r="C152" s="79" t="s">
        <v>264</v>
      </c>
      <c r="D152" s="52">
        <f>SUM(D153)</f>
        <v>0</v>
      </c>
      <c r="E152" s="52"/>
      <c r="F152" s="344"/>
      <c r="G152" s="164"/>
      <c r="H152" s="164"/>
      <c r="I152" s="164"/>
      <c r="J152" s="164"/>
      <c r="K152" s="164"/>
      <c r="L152" s="164"/>
    </row>
    <row r="153" spans="1:12" s="37" customFormat="1" ht="29.25" customHeight="1">
      <c r="A153" s="92"/>
      <c r="B153" s="255"/>
      <c r="C153" s="255"/>
      <c r="D153" s="52">
        <v>0</v>
      </c>
      <c r="E153" s="52"/>
      <c r="F153" s="344"/>
      <c r="G153" s="164"/>
      <c r="H153" s="164"/>
      <c r="I153" s="164"/>
      <c r="J153" s="164"/>
      <c r="K153" s="164"/>
      <c r="L153" s="164"/>
    </row>
    <row r="154" spans="1:12" s="37" customFormat="1" ht="29.25" customHeight="1">
      <c r="A154" s="92"/>
      <c r="B154" s="90"/>
      <c r="C154" s="79" t="s">
        <v>265</v>
      </c>
      <c r="D154" s="52">
        <f>SUM(D155)</f>
        <v>0</v>
      </c>
      <c r="E154" s="52"/>
      <c r="F154" s="344"/>
      <c r="G154" s="164"/>
      <c r="H154" s="164"/>
      <c r="I154" s="164"/>
      <c r="J154" s="164"/>
      <c r="K154" s="164"/>
      <c r="L154" s="164"/>
    </row>
    <row r="155" spans="1:12" s="37" customFormat="1" ht="29.25" customHeight="1">
      <c r="A155" s="92"/>
      <c r="B155" s="255"/>
      <c r="C155" s="255"/>
      <c r="D155" s="52">
        <v>0</v>
      </c>
      <c r="E155" s="52"/>
      <c r="F155" s="344"/>
      <c r="G155" s="164"/>
      <c r="H155" s="164"/>
      <c r="I155" s="164"/>
      <c r="J155" s="164"/>
      <c r="K155" s="164"/>
      <c r="L155" s="164"/>
    </row>
    <row r="156" spans="1:12" s="37" customFormat="1" ht="29.25" customHeight="1">
      <c r="A156" s="92"/>
      <c r="B156" s="90"/>
      <c r="C156" s="79" t="s">
        <v>266</v>
      </c>
      <c r="D156" s="52">
        <f>SUM(D157)</f>
        <v>0</v>
      </c>
      <c r="E156" s="52"/>
      <c r="F156" s="344"/>
      <c r="G156" s="164"/>
      <c r="H156" s="164"/>
      <c r="I156" s="164"/>
      <c r="J156" s="164"/>
      <c r="K156" s="164"/>
      <c r="L156" s="164"/>
    </row>
    <row r="157" spans="1:12" s="37" customFormat="1" ht="29.25" customHeight="1">
      <c r="A157" s="92"/>
      <c r="B157" s="255"/>
      <c r="C157" s="50"/>
      <c r="D157" s="52">
        <v>0</v>
      </c>
      <c r="E157" s="52"/>
      <c r="F157" s="344"/>
      <c r="G157" s="164"/>
      <c r="H157" s="164"/>
      <c r="I157" s="164"/>
      <c r="J157" s="164"/>
      <c r="K157" s="164"/>
      <c r="L157" s="164"/>
    </row>
    <row r="158" spans="1:12" s="159" customFormat="1" ht="29.25" customHeight="1">
      <c r="A158" s="146"/>
      <c r="B158" s="475" t="s">
        <v>267</v>
      </c>
      <c r="C158" s="476"/>
      <c r="D158" s="333">
        <f>D159+D161+D163</f>
        <v>25000000</v>
      </c>
      <c r="E158" s="333"/>
      <c r="F158" s="343"/>
      <c r="G158" s="170"/>
      <c r="H158" s="170"/>
      <c r="I158" s="170"/>
      <c r="J158" s="170"/>
      <c r="K158" s="170"/>
      <c r="L158" s="170"/>
    </row>
    <row r="159" spans="1:12" s="37" customFormat="1" ht="29.25" customHeight="1">
      <c r="A159" s="92"/>
      <c r="B159" s="66"/>
      <c r="C159" s="79" t="s">
        <v>268</v>
      </c>
      <c r="D159" s="52">
        <f>SUM(D160)</f>
        <v>25000000</v>
      </c>
      <c r="E159" s="243"/>
      <c r="F159" s="344"/>
      <c r="G159" s="164"/>
      <c r="H159" s="164"/>
      <c r="I159" s="164"/>
      <c r="J159" s="164"/>
      <c r="K159" s="164"/>
      <c r="L159" s="164"/>
    </row>
    <row r="160" spans="1:12" s="37" customFormat="1" ht="29.25" customHeight="1">
      <c r="A160" s="92"/>
      <c r="B160" s="255"/>
      <c r="C160" s="255"/>
      <c r="D160" s="52">
        <v>25000000</v>
      </c>
      <c r="E160" s="243" t="s">
        <v>473</v>
      </c>
      <c r="F160" s="344"/>
      <c r="G160" s="164"/>
      <c r="H160" s="164"/>
      <c r="I160" s="164"/>
      <c r="J160" s="164"/>
      <c r="K160" s="164"/>
      <c r="L160" s="164"/>
    </row>
    <row r="161" spans="1:12" s="37" customFormat="1" ht="29.25" customHeight="1">
      <c r="A161" s="92"/>
      <c r="B161" s="90"/>
      <c r="C161" s="79" t="s">
        <v>269</v>
      </c>
      <c r="D161" s="52">
        <f>SUM(D162)</f>
        <v>0</v>
      </c>
      <c r="E161" s="52"/>
      <c r="F161" s="344"/>
      <c r="G161" s="164"/>
      <c r="H161" s="164"/>
      <c r="I161" s="164"/>
      <c r="J161" s="164"/>
      <c r="K161" s="164"/>
      <c r="L161" s="164"/>
    </row>
    <row r="162" spans="1:12" s="37" customFormat="1" ht="29.25" customHeight="1">
      <c r="A162" s="92"/>
      <c r="B162" s="255"/>
      <c r="C162" s="255"/>
      <c r="D162" s="81">
        <v>0</v>
      </c>
      <c r="E162" s="81"/>
      <c r="F162" s="345"/>
      <c r="G162" s="164"/>
      <c r="H162" s="164"/>
      <c r="I162" s="164"/>
      <c r="J162" s="164"/>
      <c r="K162" s="164"/>
      <c r="L162" s="164"/>
    </row>
    <row r="163" spans="1:12" s="37" customFormat="1" ht="29.25" customHeight="1">
      <c r="A163" s="92"/>
      <c r="B163" s="90"/>
      <c r="C163" s="79" t="s">
        <v>270</v>
      </c>
      <c r="D163" s="52">
        <f>SUM(D164)</f>
        <v>0</v>
      </c>
      <c r="E163" s="52"/>
      <c r="F163" s="258"/>
      <c r="G163" s="164"/>
      <c r="H163" s="164"/>
      <c r="I163" s="164"/>
      <c r="J163" s="164"/>
      <c r="K163" s="164"/>
      <c r="L163" s="164"/>
    </row>
    <row r="164" spans="1:12" s="37" customFormat="1" ht="29.25" customHeight="1" thickBot="1">
      <c r="A164" s="83"/>
      <c r="B164" s="257"/>
      <c r="C164" s="255"/>
      <c r="D164" s="256">
        <v>0</v>
      </c>
      <c r="E164" s="256"/>
      <c r="F164" s="345"/>
      <c r="G164" s="164"/>
      <c r="H164" s="164"/>
      <c r="I164" s="164"/>
      <c r="J164" s="164"/>
      <c r="K164" s="164"/>
      <c r="L164" s="164"/>
    </row>
    <row r="165" spans="1:6" s="319" customFormat="1" ht="29.25" customHeight="1">
      <c r="A165" s="410" t="s">
        <v>519</v>
      </c>
      <c r="B165" s="411"/>
      <c r="C165" s="481"/>
      <c r="D165" s="279">
        <f>D166+D171</f>
        <v>0</v>
      </c>
      <c r="E165" s="279"/>
      <c r="F165" s="342"/>
    </row>
    <row r="166" spans="1:12" s="159" customFormat="1" ht="29.25" customHeight="1">
      <c r="A166" s="146"/>
      <c r="B166" s="475" t="s">
        <v>271</v>
      </c>
      <c r="C166" s="475"/>
      <c r="D166" s="333">
        <f>D167+D169</f>
        <v>0</v>
      </c>
      <c r="E166" s="333"/>
      <c r="F166" s="343"/>
      <c r="G166" s="170"/>
      <c r="H166" s="170"/>
      <c r="I166" s="170"/>
      <c r="J166" s="170"/>
      <c r="K166" s="170"/>
      <c r="L166" s="170"/>
    </row>
    <row r="167" spans="1:12" s="37" customFormat="1" ht="29.25" customHeight="1">
      <c r="A167" s="92"/>
      <c r="B167" s="66"/>
      <c r="C167" s="79" t="s">
        <v>272</v>
      </c>
      <c r="D167" s="52">
        <f>SUM(D168)</f>
        <v>0</v>
      </c>
      <c r="E167" s="52"/>
      <c r="F167" s="344"/>
      <c r="G167" s="164"/>
      <c r="H167" s="164"/>
      <c r="I167" s="164"/>
      <c r="J167" s="164"/>
      <c r="K167" s="164"/>
      <c r="L167" s="164"/>
    </row>
    <row r="168" spans="1:12" s="37" customFormat="1" ht="29.25" customHeight="1">
      <c r="A168" s="92"/>
      <c r="B168" s="255"/>
      <c r="C168" s="255"/>
      <c r="D168" s="52">
        <v>0</v>
      </c>
      <c r="E168" s="52"/>
      <c r="F168" s="344"/>
      <c r="G168" s="164"/>
      <c r="H168" s="164"/>
      <c r="I168" s="164"/>
      <c r="J168" s="164"/>
      <c r="K168" s="164"/>
      <c r="L168" s="164"/>
    </row>
    <row r="169" spans="1:12" s="37" customFormat="1" ht="29.25" customHeight="1">
      <c r="A169" s="92"/>
      <c r="B169" s="90"/>
      <c r="C169" s="79" t="s">
        <v>273</v>
      </c>
      <c r="D169" s="52">
        <f>SUM(D170)</f>
        <v>0</v>
      </c>
      <c r="E169" s="52"/>
      <c r="F169" s="344"/>
      <c r="G169" s="164"/>
      <c r="H169" s="164"/>
      <c r="I169" s="164"/>
      <c r="J169" s="164"/>
      <c r="K169" s="164"/>
      <c r="L169" s="164"/>
    </row>
    <row r="170" spans="1:12" s="37" customFormat="1" ht="29.25" customHeight="1">
      <c r="A170" s="92"/>
      <c r="B170" s="255"/>
      <c r="C170" s="255"/>
      <c r="D170" s="52">
        <v>0</v>
      </c>
      <c r="E170" s="52"/>
      <c r="F170" s="344"/>
      <c r="G170" s="164"/>
      <c r="H170" s="164"/>
      <c r="I170" s="164"/>
      <c r="J170" s="164"/>
      <c r="K170" s="164"/>
      <c r="L170" s="164"/>
    </row>
    <row r="171" spans="1:12" s="159" customFormat="1" ht="29.25" customHeight="1">
      <c r="A171" s="146"/>
      <c r="B171" s="475" t="s">
        <v>537</v>
      </c>
      <c r="C171" s="477"/>
      <c r="D171" s="333">
        <f>D172</f>
        <v>0</v>
      </c>
      <c r="E171" s="333"/>
      <c r="F171" s="343"/>
      <c r="G171" s="170"/>
      <c r="H171" s="170"/>
      <c r="I171" s="170"/>
      <c r="J171" s="170"/>
      <c r="K171" s="170"/>
      <c r="L171" s="170"/>
    </row>
    <row r="172" spans="1:12" s="37" customFormat="1" ht="29.25" customHeight="1">
      <c r="A172" s="92"/>
      <c r="B172" s="90"/>
      <c r="C172" s="79" t="s">
        <v>274</v>
      </c>
      <c r="D172" s="52">
        <f>SUM(D173)</f>
        <v>0</v>
      </c>
      <c r="E172" s="52"/>
      <c r="F172" s="258"/>
      <c r="G172" s="164"/>
      <c r="H172" s="164"/>
      <c r="I172" s="164"/>
      <c r="J172" s="164"/>
      <c r="K172" s="164"/>
      <c r="L172" s="164"/>
    </row>
    <row r="173" spans="1:12" s="37" customFormat="1" ht="29.25" customHeight="1" thickBot="1">
      <c r="A173" s="83"/>
      <c r="B173" s="257"/>
      <c r="C173" s="257"/>
      <c r="D173" s="254">
        <v>0</v>
      </c>
      <c r="E173" s="254"/>
      <c r="F173" s="347"/>
      <c r="G173" s="164"/>
      <c r="H173" s="164"/>
      <c r="I173" s="164"/>
      <c r="J173" s="164"/>
      <c r="K173" s="164"/>
      <c r="L173" s="164"/>
    </row>
    <row r="174" spans="1:6" s="319" customFormat="1" ht="29.25" customHeight="1" thickBot="1">
      <c r="A174" s="417" t="s">
        <v>520</v>
      </c>
      <c r="B174" s="418"/>
      <c r="C174" s="418"/>
      <c r="D174" s="286">
        <f>D90+D125+D165</f>
        <v>742900000</v>
      </c>
      <c r="E174" s="287"/>
      <c r="F174" s="348"/>
    </row>
    <row r="175" spans="1:6" s="319" customFormat="1" ht="29.25" customHeight="1" thickBot="1">
      <c r="A175" s="417" t="s">
        <v>521</v>
      </c>
      <c r="B175" s="418"/>
      <c r="C175" s="418"/>
      <c r="D175" s="337">
        <f>SUM(D176:D187)</f>
        <v>24488694000</v>
      </c>
      <c r="E175" s="322"/>
      <c r="F175" s="348"/>
    </row>
    <row r="176" spans="1:12" s="159" customFormat="1" ht="29.25" customHeight="1">
      <c r="A176" s="266"/>
      <c r="B176" s="267"/>
      <c r="C176" s="267"/>
      <c r="D176" s="338">
        <v>90000000</v>
      </c>
      <c r="E176" s="268" t="s">
        <v>482</v>
      </c>
      <c r="F176" s="349"/>
      <c r="G176" s="170"/>
      <c r="H176" s="170"/>
      <c r="I176" s="170"/>
      <c r="J176" s="170"/>
      <c r="K176" s="170"/>
      <c r="L176" s="170"/>
    </row>
    <row r="177" spans="1:12" s="159" customFormat="1" ht="29.25" customHeight="1">
      <c r="A177" s="277"/>
      <c r="B177" s="278"/>
      <c r="C177" s="278"/>
      <c r="D177" s="339">
        <v>1130091000</v>
      </c>
      <c r="E177" s="271" t="s">
        <v>651</v>
      </c>
      <c r="F177" s="350"/>
      <c r="G177" s="170"/>
      <c r="H177" s="170"/>
      <c r="I177" s="170"/>
      <c r="J177" s="170"/>
      <c r="K177" s="170"/>
      <c r="L177" s="170"/>
    </row>
    <row r="178" spans="1:12" s="159" customFormat="1" ht="29.25" customHeight="1">
      <c r="A178" s="277"/>
      <c r="B178" s="278"/>
      <c r="C178" s="278"/>
      <c r="D178" s="339">
        <v>702930000</v>
      </c>
      <c r="E178" s="271" t="s">
        <v>652</v>
      </c>
      <c r="F178" s="350"/>
      <c r="G178" s="170"/>
      <c r="H178" s="170"/>
      <c r="I178" s="170"/>
      <c r="J178" s="170"/>
      <c r="K178" s="170"/>
      <c r="L178" s="170"/>
    </row>
    <row r="179" spans="1:12" s="159" customFormat="1" ht="29.25" customHeight="1">
      <c r="A179" s="277"/>
      <c r="B179" s="278"/>
      <c r="C179" s="278"/>
      <c r="D179" s="339">
        <v>423489000</v>
      </c>
      <c r="E179" s="271" t="s">
        <v>653</v>
      </c>
      <c r="F179" s="350"/>
      <c r="G179" s="170"/>
      <c r="H179" s="170"/>
      <c r="I179" s="170"/>
      <c r="J179" s="170"/>
      <c r="K179" s="170"/>
      <c r="L179" s="170"/>
    </row>
    <row r="180" spans="1:12" s="159" customFormat="1" ht="29.25" customHeight="1">
      <c r="A180" s="277"/>
      <c r="B180" s="278"/>
      <c r="C180" s="278"/>
      <c r="D180" s="339">
        <v>266651000</v>
      </c>
      <c r="E180" s="271" t="s">
        <v>654</v>
      </c>
      <c r="F180" s="350"/>
      <c r="G180" s="170"/>
      <c r="H180" s="170"/>
      <c r="I180" s="170"/>
      <c r="J180" s="170"/>
      <c r="K180" s="170"/>
      <c r="L180" s="170"/>
    </row>
    <row r="181" spans="1:12" s="159" customFormat="1" ht="29.25" customHeight="1">
      <c r="A181" s="277"/>
      <c r="B181" s="278"/>
      <c r="C181" s="278"/>
      <c r="D181" s="339">
        <v>916411000</v>
      </c>
      <c r="E181" s="271" t="s">
        <v>655</v>
      </c>
      <c r="F181" s="350"/>
      <c r="G181" s="170"/>
      <c r="H181" s="170"/>
      <c r="I181" s="170"/>
      <c r="J181" s="170"/>
      <c r="K181" s="170"/>
      <c r="L181" s="170"/>
    </row>
    <row r="182" spans="1:12" s="159" customFormat="1" ht="29.25" customHeight="1">
      <c r="A182" s="277"/>
      <c r="B182" s="278"/>
      <c r="C182" s="278"/>
      <c r="D182" s="339">
        <v>44943000</v>
      </c>
      <c r="E182" s="271" t="s">
        <v>656</v>
      </c>
      <c r="F182" s="350"/>
      <c r="G182" s="170"/>
      <c r="H182" s="170"/>
      <c r="I182" s="170"/>
      <c r="J182" s="170"/>
      <c r="K182" s="170"/>
      <c r="L182" s="170"/>
    </row>
    <row r="183" spans="1:12" s="159" customFormat="1" ht="29.25" customHeight="1">
      <c r="A183" s="277"/>
      <c r="B183" s="278"/>
      <c r="C183" s="278"/>
      <c r="D183" s="339">
        <v>2158091000</v>
      </c>
      <c r="E183" s="271" t="s">
        <v>657</v>
      </c>
      <c r="F183" s="350"/>
      <c r="G183" s="170"/>
      <c r="H183" s="170"/>
      <c r="I183" s="170"/>
      <c r="J183" s="170"/>
      <c r="K183" s="170"/>
      <c r="L183" s="170"/>
    </row>
    <row r="184" spans="1:12" s="159" customFormat="1" ht="29.25" customHeight="1">
      <c r="A184" s="277"/>
      <c r="B184" s="278"/>
      <c r="C184" s="278"/>
      <c r="D184" s="339">
        <v>886788000</v>
      </c>
      <c r="E184" s="271" t="s">
        <v>638</v>
      </c>
      <c r="F184" s="350"/>
      <c r="G184" s="170"/>
      <c r="H184" s="170"/>
      <c r="I184" s="170"/>
      <c r="J184" s="170"/>
      <c r="K184" s="170"/>
      <c r="L184" s="170"/>
    </row>
    <row r="185" spans="1:12" s="159" customFormat="1" ht="29.25" customHeight="1">
      <c r="A185" s="277"/>
      <c r="B185" s="278"/>
      <c r="C185" s="278"/>
      <c r="D185" s="339">
        <v>350000000</v>
      </c>
      <c r="E185" s="271" t="s">
        <v>658</v>
      </c>
      <c r="F185" s="350"/>
      <c r="G185" s="170"/>
      <c r="H185" s="170"/>
      <c r="I185" s="170"/>
      <c r="J185" s="170"/>
      <c r="K185" s="170"/>
      <c r="L185" s="170"/>
    </row>
    <row r="186" spans="1:12" s="159" customFormat="1" ht="29.25" customHeight="1">
      <c r="A186" s="277"/>
      <c r="B186" s="278"/>
      <c r="C186" s="278"/>
      <c r="D186" s="354">
        <v>16500000000</v>
      </c>
      <c r="E186" s="355" t="s">
        <v>483</v>
      </c>
      <c r="F186" s="356"/>
      <c r="G186" s="170"/>
      <c r="H186" s="170"/>
      <c r="I186" s="170"/>
      <c r="J186" s="170"/>
      <c r="K186" s="170"/>
      <c r="L186" s="170"/>
    </row>
    <row r="187" spans="1:12" s="159" customFormat="1" ht="29.25" customHeight="1" thickBot="1">
      <c r="A187" s="269"/>
      <c r="B187" s="270"/>
      <c r="C187" s="360"/>
      <c r="D187" s="357">
        <v>1019300000</v>
      </c>
      <c r="E187" s="358" t="s">
        <v>545</v>
      </c>
      <c r="F187" s="359"/>
      <c r="G187" s="170"/>
      <c r="H187" s="170"/>
      <c r="I187" s="170"/>
      <c r="J187" s="170"/>
      <c r="K187" s="170"/>
      <c r="L187" s="170"/>
    </row>
    <row r="188" spans="1:6" s="319" customFormat="1" ht="29.25" customHeight="1" thickBot="1">
      <c r="A188" s="414" t="s">
        <v>522</v>
      </c>
      <c r="B188" s="415"/>
      <c r="C188" s="415"/>
      <c r="D188" s="340">
        <f>D89+D174+D175</f>
        <v>90206989000</v>
      </c>
      <c r="E188" s="295"/>
      <c r="F188" s="351"/>
    </row>
    <row r="189" spans="1:12" s="37" customFormat="1" ht="24.75" customHeight="1">
      <c r="A189" s="164"/>
      <c r="B189" s="164"/>
      <c r="C189" s="164"/>
      <c r="D189" s="186"/>
      <c r="E189" s="164"/>
      <c r="F189" s="171"/>
      <c r="G189" s="164"/>
      <c r="H189" s="164"/>
      <c r="I189" s="164"/>
      <c r="J189" s="164"/>
      <c r="K189" s="164"/>
      <c r="L189" s="164"/>
    </row>
    <row r="190" spans="1:12" s="37" customFormat="1" ht="24.75" customHeight="1">
      <c r="A190" s="164"/>
      <c r="B190" s="164"/>
      <c r="C190" s="164"/>
      <c r="D190" s="186"/>
      <c r="E190" s="164"/>
      <c r="F190" s="171"/>
      <c r="G190" s="164"/>
      <c r="H190" s="164"/>
      <c r="I190" s="164"/>
      <c r="J190" s="164"/>
      <c r="K190" s="164"/>
      <c r="L190" s="164"/>
    </row>
    <row r="191" spans="1:12" ht="18.75">
      <c r="A191" s="160"/>
      <c r="B191" s="160"/>
      <c r="C191" s="160"/>
      <c r="D191" s="187"/>
      <c r="E191" s="160"/>
      <c r="F191" s="172"/>
      <c r="G191" s="160"/>
      <c r="H191" s="160"/>
      <c r="I191" s="160"/>
      <c r="J191" s="160"/>
      <c r="K191" s="160"/>
      <c r="L191" s="160"/>
    </row>
    <row r="192" spans="1:12" ht="18.75">
      <c r="A192" s="160"/>
      <c r="B192" s="160"/>
      <c r="C192" s="160"/>
      <c r="D192" s="187"/>
      <c r="E192" s="160"/>
      <c r="F192" s="172"/>
      <c r="G192" s="160"/>
      <c r="H192" s="160"/>
      <c r="I192" s="160"/>
      <c r="J192" s="160"/>
      <c r="K192" s="160"/>
      <c r="L192" s="160"/>
    </row>
    <row r="193" spans="1:12" ht="18.75">
      <c r="A193" s="160"/>
      <c r="B193" s="160"/>
      <c r="C193" s="160"/>
      <c r="D193" s="187"/>
      <c r="E193" s="160"/>
      <c r="F193" s="172"/>
      <c r="G193" s="160"/>
      <c r="H193" s="160"/>
      <c r="I193" s="160"/>
      <c r="J193" s="160"/>
      <c r="K193" s="160"/>
      <c r="L193" s="160"/>
    </row>
    <row r="194" spans="1:12" ht="18.75">
      <c r="A194" s="160"/>
      <c r="B194" s="160"/>
      <c r="C194" s="160"/>
      <c r="D194" s="187"/>
      <c r="E194" s="160"/>
      <c r="F194" s="172"/>
      <c r="G194" s="160"/>
      <c r="H194" s="160"/>
      <c r="I194" s="160"/>
      <c r="J194" s="160"/>
      <c r="K194" s="160"/>
      <c r="L194" s="160"/>
    </row>
    <row r="195" spans="1:12" ht="18.75">
      <c r="A195" s="160"/>
      <c r="B195" s="160"/>
      <c r="C195" s="160"/>
      <c r="D195" s="187"/>
      <c r="E195" s="160"/>
      <c r="F195" s="172"/>
      <c r="G195" s="160"/>
      <c r="H195" s="160"/>
      <c r="I195" s="160"/>
      <c r="J195" s="160"/>
      <c r="K195" s="160"/>
      <c r="L195" s="160"/>
    </row>
    <row r="196" spans="1:12" ht="18.75">
      <c r="A196" s="160"/>
      <c r="B196" s="160"/>
      <c r="C196" s="160"/>
      <c r="D196" s="187"/>
      <c r="E196" s="160"/>
      <c r="F196" s="172"/>
      <c r="G196" s="160"/>
      <c r="H196" s="160"/>
      <c r="I196" s="160"/>
      <c r="J196" s="160"/>
      <c r="K196" s="160"/>
      <c r="L196" s="160"/>
    </row>
    <row r="197" spans="1:12" ht="18.75">
      <c r="A197" s="160"/>
      <c r="B197" s="160"/>
      <c r="C197" s="160"/>
      <c r="D197" s="187"/>
      <c r="E197" s="160"/>
      <c r="F197" s="172"/>
      <c r="G197" s="160"/>
      <c r="H197" s="160"/>
      <c r="I197" s="160"/>
      <c r="J197" s="160"/>
      <c r="K197" s="160"/>
      <c r="L197" s="160"/>
    </row>
    <row r="198" spans="1:12" ht="18.75">
      <c r="A198" s="160"/>
      <c r="B198" s="160"/>
      <c r="C198" s="160"/>
      <c r="D198" s="187"/>
      <c r="E198" s="160"/>
      <c r="F198" s="172"/>
      <c r="G198" s="160"/>
      <c r="H198" s="160"/>
      <c r="I198" s="160"/>
      <c r="J198" s="160"/>
      <c r="K198" s="160"/>
      <c r="L198" s="160"/>
    </row>
    <row r="199" spans="1:12" ht="18.75">
      <c r="A199" s="160"/>
      <c r="B199" s="160"/>
      <c r="C199" s="160"/>
      <c r="D199" s="187"/>
      <c r="E199" s="160"/>
      <c r="F199" s="172"/>
      <c r="G199" s="160"/>
      <c r="H199" s="160"/>
      <c r="I199" s="160"/>
      <c r="J199" s="160"/>
      <c r="K199" s="160"/>
      <c r="L199" s="160"/>
    </row>
    <row r="200" spans="1:12" ht="18.75">
      <c r="A200" s="160"/>
      <c r="B200" s="160"/>
      <c r="C200" s="160"/>
      <c r="D200" s="187"/>
      <c r="E200" s="160"/>
      <c r="F200" s="172"/>
      <c r="G200" s="160"/>
      <c r="H200" s="160"/>
      <c r="I200" s="160"/>
      <c r="J200" s="160"/>
      <c r="K200" s="160"/>
      <c r="L200" s="160"/>
    </row>
    <row r="201" spans="1:12" ht="18.75">
      <c r="A201" s="160"/>
      <c r="B201" s="160"/>
      <c r="C201" s="160"/>
      <c r="D201" s="187"/>
      <c r="E201" s="160"/>
      <c r="F201" s="172"/>
      <c r="G201" s="160"/>
      <c r="H201" s="160"/>
      <c r="I201" s="160"/>
      <c r="J201" s="160"/>
      <c r="K201" s="160"/>
      <c r="L201" s="160"/>
    </row>
    <row r="202" spans="1:12" ht="18.75">
      <c r="A202" s="160"/>
      <c r="B202" s="160"/>
      <c r="C202" s="160"/>
      <c r="D202" s="187"/>
      <c r="E202" s="160"/>
      <c r="F202" s="172"/>
      <c r="G202" s="160"/>
      <c r="H202" s="160"/>
      <c r="I202" s="160"/>
      <c r="J202" s="160"/>
      <c r="K202" s="160"/>
      <c r="L202" s="160"/>
    </row>
    <row r="203" spans="1:12" ht="18.75">
      <c r="A203" s="160"/>
      <c r="B203" s="160"/>
      <c r="C203" s="160"/>
      <c r="D203" s="187"/>
      <c r="E203" s="160"/>
      <c r="F203" s="172"/>
      <c r="G203" s="160"/>
      <c r="H203" s="160"/>
      <c r="I203" s="160"/>
      <c r="J203" s="160"/>
      <c r="K203" s="160"/>
      <c r="L203" s="160"/>
    </row>
    <row r="204" spans="1:12" ht="18.75">
      <c r="A204" s="160"/>
      <c r="B204" s="160"/>
      <c r="C204" s="160"/>
      <c r="D204" s="187"/>
      <c r="E204" s="160"/>
      <c r="F204" s="172"/>
      <c r="G204" s="160"/>
      <c r="H204" s="160"/>
      <c r="I204" s="160"/>
      <c r="J204" s="160"/>
      <c r="K204" s="160"/>
      <c r="L204" s="160"/>
    </row>
    <row r="205" spans="1:12" ht="18.75">
      <c r="A205" s="160"/>
      <c r="B205" s="160"/>
      <c r="C205" s="160"/>
      <c r="D205" s="187"/>
      <c r="E205" s="160"/>
      <c r="F205" s="172"/>
      <c r="G205" s="160"/>
      <c r="H205" s="160"/>
      <c r="I205" s="160"/>
      <c r="J205" s="160"/>
      <c r="K205" s="160"/>
      <c r="L205" s="160"/>
    </row>
    <row r="206" spans="1:12" ht="18.75">
      <c r="A206" s="160"/>
      <c r="B206" s="160"/>
      <c r="C206" s="160"/>
      <c r="D206" s="187"/>
      <c r="E206" s="160"/>
      <c r="F206" s="172"/>
      <c r="G206" s="160"/>
      <c r="H206" s="160"/>
      <c r="I206" s="160"/>
      <c r="J206" s="160"/>
      <c r="K206" s="160"/>
      <c r="L206" s="160"/>
    </row>
    <row r="207" spans="1:12" ht="18.75">
      <c r="A207" s="160"/>
      <c r="B207" s="160"/>
      <c r="C207" s="160"/>
      <c r="D207" s="187"/>
      <c r="E207" s="160"/>
      <c r="F207" s="172"/>
      <c r="G207" s="160"/>
      <c r="H207" s="160"/>
      <c r="I207" s="160"/>
      <c r="J207" s="160"/>
      <c r="K207" s="160"/>
      <c r="L207" s="160"/>
    </row>
    <row r="208" spans="1:12" ht="18.75">
      <c r="A208" s="160"/>
      <c r="B208" s="160"/>
      <c r="C208" s="160"/>
      <c r="D208" s="187"/>
      <c r="E208" s="160"/>
      <c r="F208" s="172"/>
      <c r="G208" s="160"/>
      <c r="H208" s="160"/>
      <c r="I208" s="160"/>
      <c r="J208" s="160"/>
      <c r="K208" s="160"/>
      <c r="L208" s="160"/>
    </row>
    <row r="209" spans="1:12" ht="18.75">
      <c r="A209" s="160"/>
      <c r="B209" s="160"/>
      <c r="C209" s="160"/>
      <c r="D209" s="187"/>
      <c r="E209" s="160"/>
      <c r="F209" s="172"/>
      <c r="G209" s="160"/>
      <c r="H209" s="160"/>
      <c r="I209" s="160"/>
      <c r="J209" s="160"/>
      <c r="K209" s="160"/>
      <c r="L209" s="160"/>
    </row>
    <row r="210" spans="1:12" ht="18.75">
      <c r="A210" s="160"/>
      <c r="B210" s="160"/>
      <c r="C210" s="160"/>
      <c r="D210" s="187"/>
      <c r="E210" s="160"/>
      <c r="F210" s="172"/>
      <c r="G210" s="160"/>
      <c r="H210" s="160"/>
      <c r="I210" s="160"/>
      <c r="J210" s="160"/>
      <c r="K210" s="160"/>
      <c r="L210" s="160"/>
    </row>
    <row r="211" spans="1:12" ht="18.75">
      <c r="A211" s="160"/>
      <c r="B211" s="160"/>
      <c r="C211" s="160"/>
      <c r="D211" s="187"/>
      <c r="E211" s="160"/>
      <c r="F211" s="172"/>
      <c r="G211" s="160"/>
      <c r="H211" s="160"/>
      <c r="I211" s="160"/>
      <c r="J211" s="160"/>
      <c r="K211" s="160"/>
      <c r="L211" s="160"/>
    </row>
    <row r="212" spans="1:12" ht="18.75">
      <c r="A212" s="160"/>
      <c r="B212" s="160"/>
      <c r="C212" s="160"/>
      <c r="D212" s="187"/>
      <c r="E212" s="160"/>
      <c r="F212" s="172"/>
      <c r="G212" s="160"/>
      <c r="H212" s="160"/>
      <c r="I212" s="160"/>
      <c r="J212" s="160"/>
      <c r="K212" s="160"/>
      <c r="L212" s="160"/>
    </row>
    <row r="213" spans="1:12" ht="18.75">
      <c r="A213" s="160"/>
      <c r="B213" s="160"/>
      <c r="C213" s="160"/>
      <c r="D213" s="187"/>
      <c r="E213" s="160"/>
      <c r="F213" s="172"/>
      <c r="G213" s="160"/>
      <c r="H213" s="160"/>
      <c r="I213" s="160"/>
      <c r="J213" s="160"/>
      <c r="K213" s="160"/>
      <c r="L213" s="160"/>
    </row>
    <row r="214" spans="1:12" ht="18.75">
      <c r="A214" s="160"/>
      <c r="B214" s="160"/>
      <c r="C214" s="160"/>
      <c r="D214" s="187"/>
      <c r="E214" s="160"/>
      <c r="F214" s="172"/>
      <c r="G214" s="160"/>
      <c r="H214" s="160"/>
      <c r="I214" s="160"/>
      <c r="J214" s="160"/>
      <c r="K214" s="160"/>
      <c r="L214" s="160"/>
    </row>
    <row r="215" spans="1:12" ht="18.75">
      <c r="A215" s="160"/>
      <c r="B215" s="160"/>
      <c r="C215" s="160"/>
      <c r="D215" s="187"/>
      <c r="E215" s="160"/>
      <c r="F215" s="172"/>
      <c r="G215" s="160"/>
      <c r="H215" s="160"/>
      <c r="I215" s="160"/>
      <c r="J215" s="160"/>
      <c r="K215" s="160"/>
      <c r="L215" s="160"/>
    </row>
    <row r="216" spans="1:12" ht="18.75">
      <c r="A216" s="160"/>
      <c r="B216" s="160"/>
      <c r="C216" s="160"/>
      <c r="D216" s="187"/>
      <c r="E216" s="160"/>
      <c r="F216" s="172"/>
      <c r="G216" s="160"/>
      <c r="H216" s="160"/>
      <c r="I216" s="160"/>
      <c r="J216" s="160"/>
      <c r="K216" s="160"/>
      <c r="L216" s="160"/>
    </row>
    <row r="217" spans="1:12" ht="18.75">
      <c r="A217" s="160"/>
      <c r="B217" s="160"/>
      <c r="C217" s="160"/>
      <c r="D217" s="187"/>
      <c r="E217" s="160"/>
      <c r="F217" s="172"/>
      <c r="G217" s="160"/>
      <c r="H217" s="160"/>
      <c r="I217" s="160"/>
      <c r="J217" s="160"/>
      <c r="K217" s="160"/>
      <c r="L217" s="160"/>
    </row>
    <row r="218" spans="1:12" ht="18.75">
      <c r="A218" s="160"/>
      <c r="B218" s="160"/>
      <c r="C218" s="160"/>
      <c r="D218" s="187"/>
      <c r="E218" s="160"/>
      <c r="F218" s="172"/>
      <c r="G218" s="160"/>
      <c r="H218" s="160"/>
      <c r="I218" s="160"/>
      <c r="J218" s="160"/>
      <c r="K218" s="160"/>
      <c r="L218" s="160"/>
    </row>
    <row r="219" spans="1:12" ht="18.75">
      <c r="A219" s="160"/>
      <c r="B219" s="160"/>
      <c r="C219" s="160"/>
      <c r="D219" s="187"/>
      <c r="E219" s="160"/>
      <c r="F219" s="172"/>
      <c r="G219" s="160"/>
      <c r="H219" s="160"/>
      <c r="I219" s="160"/>
      <c r="J219" s="160"/>
      <c r="K219" s="160"/>
      <c r="L219" s="160"/>
    </row>
    <row r="220" spans="1:12" ht="18.75">
      <c r="A220" s="160"/>
      <c r="B220" s="160"/>
      <c r="C220" s="160"/>
      <c r="D220" s="187"/>
      <c r="E220" s="160"/>
      <c r="F220" s="172"/>
      <c r="G220" s="160"/>
      <c r="H220" s="160"/>
      <c r="I220" s="160"/>
      <c r="J220" s="160"/>
      <c r="K220" s="160"/>
      <c r="L220" s="160"/>
    </row>
    <row r="221" spans="1:12" ht="18.75">
      <c r="A221" s="160"/>
      <c r="B221" s="160"/>
      <c r="C221" s="160"/>
      <c r="D221" s="187"/>
      <c r="E221" s="160"/>
      <c r="F221" s="172"/>
      <c r="G221" s="160"/>
      <c r="H221" s="160"/>
      <c r="I221" s="160"/>
      <c r="J221" s="160"/>
      <c r="K221" s="160"/>
      <c r="L221" s="160"/>
    </row>
    <row r="222" spans="1:12" ht="18.75">
      <c r="A222" s="160"/>
      <c r="B222" s="160"/>
      <c r="C222" s="160"/>
      <c r="D222" s="187"/>
      <c r="E222" s="160"/>
      <c r="F222" s="172"/>
      <c r="G222" s="160"/>
      <c r="H222" s="160"/>
      <c r="I222" s="160"/>
      <c r="J222" s="160"/>
      <c r="K222" s="160"/>
      <c r="L222" s="160"/>
    </row>
    <row r="223" spans="1:12" ht="18.75">
      <c r="A223" s="160"/>
      <c r="B223" s="160"/>
      <c r="C223" s="160"/>
      <c r="D223" s="187"/>
      <c r="E223" s="160"/>
      <c r="F223" s="172"/>
      <c r="G223" s="160"/>
      <c r="H223" s="160"/>
      <c r="I223" s="160"/>
      <c r="J223" s="160"/>
      <c r="K223" s="160"/>
      <c r="L223" s="160"/>
    </row>
    <row r="224" spans="1:12" ht="18.75">
      <c r="A224" s="160"/>
      <c r="B224" s="160"/>
      <c r="C224" s="160"/>
      <c r="D224" s="187"/>
      <c r="E224" s="160"/>
      <c r="F224" s="172"/>
      <c r="G224" s="160"/>
      <c r="H224" s="160"/>
      <c r="I224" s="160"/>
      <c r="J224" s="160"/>
      <c r="K224" s="160"/>
      <c r="L224" s="160"/>
    </row>
    <row r="225" spans="1:12" ht="18.75">
      <c r="A225" s="160"/>
      <c r="B225" s="160"/>
      <c r="C225" s="160"/>
      <c r="D225" s="187"/>
      <c r="E225" s="160"/>
      <c r="F225" s="172"/>
      <c r="G225" s="160"/>
      <c r="H225" s="160"/>
      <c r="I225" s="160"/>
      <c r="J225" s="160"/>
      <c r="K225" s="160"/>
      <c r="L225" s="160"/>
    </row>
    <row r="226" spans="1:12" ht="18.75">
      <c r="A226" s="160"/>
      <c r="B226" s="160"/>
      <c r="C226" s="160"/>
      <c r="D226" s="187"/>
      <c r="E226" s="160"/>
      <c r="F226" s="172"/>
      <c r="G226" s="160"/>
      <c r="H226" s="160"/>
      <c r="I226" s="160"/>
      <c r="J226" s="160"/>
      <c r="K226" s="160"/>
      <c r="L226" s="160"/>
    </row>
    <row r="227" spans="1:12" ht="18.75">
      <c r="A227" s="160"/>
      <c r="B227" s="160"/>
      <c r="C227" s="160"/>
      <c r="D227" s="187"/>
      <c r="E227" s="160"/>
      <c r="F227" s="172"/>
      <c r="G227" s="160"/>
      <c r="H227" s="160"/>
      <c r="I227" s="160"/>
      <c r="J227" s="160"/>
      <c r="K227" s="160"/>
      <c r="L227" s="160"/>
    </row>
    <row r="228" spans="1:12" ht="18.75">
      <c r="A228" s="160"/>
      <c r="B228" s="160"/>
      <c r="C228" s="160"/>
      <c r="D228" s="187"/>
      <c r="E228" s="160"/>
      <c r="F228" s="172"/>
      <c r="G228" s="160"/>
      <c r="H228" s="160"/>
      <c r="I228" s="160"/>
      <c r="J228" s="160"/>
      <c r="K228" s="160"/>
      <c r="L228" s="160"/>
    </row>
    <row r="229" spans="1:12" ht="18.75">
      <c r="A229" s="160"/>
      <c r="B229" s="160"/>
      <c r="C229" s="160"/>
      <c r="D229" s="187"/>
      <c r="E229" s="160"/>
      <c r="F229" s="172"/>
      <c r="G229" s="160"/>
      <c r="H229" s="160"/>
      <c r="I229" s="160"/>
      <c r="J229" s="160"/>
      <c r="K229" s="160"/>
      <c r="L229" s="160"/>
    </row>
    <row r="230" spans="1:12" ht="18.75">
      <c r="A230" s="160"/>
      <c r="B230" s="160"/>
      <c r="C230" s="160"/>
      <c r="D230" s="187"/>
      <c r="E230" s="160"/>
      <c r="F230" s="172"/>
      <c r="G230" s="160"/>
      <c r="H230" s="160"/>
      <c r="I230" s="160"/>
      <c r="J230" s="160"/>
      <c r="K230" s="160"/>
      <c r="L230" s="160"/>
    </row>
    <row r="231" spans="1:12" ht="18.75">
      <c r="A231" s="160"/>
      <c r="B231" s="160"/>
      <c r="C231" s="160"/>
      <c r="D231" s="187"/>
      <c r="E231" s="160"/>
      <c r="F231" s="172"/>
      <c r="G231" s="160"/>
      <c r="H231" s="160"/>
      <c r="I231" s="160"/>
      <c r="J231" s="160"/>
      <c r="K231" s="160"/>
      <c r="L231" s="160"/>
    </row>
    <row r="232" spans="1:12" ht="18.75">
      <c r="A232" s="160"/>
      <c r="B232" s="160"/>
      <c r="C232" s="160"/>
      <c r="D232" s="187"/>
      <c r="E232" s="160"/>
      <c r="F232" s="172"/>
      <c r="G232" s="160"/>
      <c r="H232" s="160"/>
      <c r="I232" s="160"/>
      <c r="J232" s="160"/>
      <c r="K232" s="160"/>
      <c r="L232" s="160"/>
    </row>
    <row r="233" spans="1:12" ht="18.75">
      <c r="A233" s="160"/>
      <c r="B233" s="160"/>
      <c r="C233" s="160"/>
      <c r="D233" s="187"/>
      <c r="E233" s="160"/>
      <c r="F233" s="172"/>
      <c r="G233" s="160"/>
      <c r="H233" s="160"/>
      <c r="I233" s="160"/>
      <c r="J233" s="160"/>
      <c r="K233" s="160"/>
      <c r="L233" s="160"/>
    </row>
    <row r="234" spans="1:12" ht="18.75">
      <c r="A234" s="160"/>
      <c r="B234" s="160"/>
      <c r="C234" s="160"/>
      <c r="D234" s="187"/>
      <c r="E234" s="160"/>
      <c r="F234" s="172"/>
      <c r="G234" s="160"/>
      <c r="H234" s="160"/>
      <c r="I234" s="160"/>
      <c r="J234" s="160"/>
      <c r="K234" s="160"/>
      <c r="L234" s="160"/>
    </row>
    <row r="235" spans="1:12" ht="18.75">
      <c r="A235" s="160"/>
      <c r="B235" s="160"/>
      <c r="C235" s="160"/>
      <c r="D235" s="187"/>
      <c r="E235" s="160"/>
      <c r="F235" s="172"/>
      <c r="G235" s="160"/>
      <c r="H235" s="160"/>
      <c r="I235" s="160"/>
      <c r="J235" s="160"/>
      <c r="K235" s="160"/>
      <c r="L235" s="160"/>
    </row>
    <row r="236" spans="1:12" ht="18.75">
      <c r="A236" s="160"/>
      <c r="B236" s="160"/>
      <c r="C236" s="160"/>
      <c r="D236" s="187"/>
      <c r="E236" s="160"/>
      <c r="F236" s="172"/>
      <c r="G236" s="160"/>
      <c r="H236" s="160"/>
      <c r="I236" s="160"/>
      <c r="J236" s="160"/>
      <c r="K236" s="160"/>
      <c r="L236" s="160"/>
    </row>
    <row r="237" spans="1:12" ht="18.75">
      <c r="A237" s="160"/>
      <c r="B237" s="160"/>
      <c r="C237" s="160"/>
      <c r="D237" s="187"/>
      <c r="E237" s="160"/>
      <c r="F237" s="172"/>
      <c r="G237" s="160"/>
      <c r="H237" s="160"/>
      <c r="I237" s="160"/>
      <c r="J237" s="160"/>
      <c r="K237" s="160"/>
      <c r="L237" s="160"/>
    </row>
    <row r="238" spans="1:12" ht="18.75">
      <c r="A238" s="160"/>
      <c r="B238" s="160"/>
      <c r="C238" s="160"/>
      <c r="D238" s="187"/>
      <c r="E238" s="160"/>
      <c r="F238" s="172"/>
      <c r="G238" s="160"/>
      <c r="H238" s="160"/>
      <c r="I238" s="160"/>
      <c r="J238" s="160"/>
      <c r="K238" s="160"/>
      <c r="L238" s="160"/>
    </row>
    <row r="239" spans="1:12" ht="18.75">
      <c r="A239" s="160"/>
      <c r="B239" s="160"/>
      <c r="C239" s="160"/>
      <c r="D239" s="187"/>
      <c r="E239" s="160"/>
      <c r="F239" s="172"/>
      <c r="G239" s="160"/>
      <c r="H239" s="160"/>
      <c r="I239" s="160"/>
      <c r="J239" s="160"/>
      <c r="K239" s="160"/>
      <c r="L239" s="160"/>
    </row>
    <row r="240" spans="1:12" ht="18.75">
      <c r="A240" s="160"/>
      <c r="B240" s="160"/>
      <c r="C240" s="160"/>
      <c r="D240" s="187"/>
      <c r="E240" s="160"/>
      <c r="F240" s="172"/>
      <c r="G240" s="160"/>
      <c r="H240" s="160"/>
      <c r="I240" s="160"/>
      <c r="J240" s="160"/>
      <c r="K240" s="160"/>
      <c r="L240" s="160"/>
    </row>
    <row r="241" spans="1:12" ht="18.75">
      <c r="A241" s="160"/>
      <c r="B241" s="160"/>
      <c r="C241" s="160"/>
      <c r="D241" s="187"/>
      <c r="E241" s="160"/>
      <c r="F241" s="172"/>
      <c r="G241" s="160"/>
      <c r="H241" s="160"/>
      <c r="I241" s="160"/>
      <c r="J241" s="160"/>
      <c r="K241" s="160"/>
      <c r="L241" s="160"/>
    </row>
    <row r="242" spans="1:12" ht="18.75">
      <c r="A242" s="160"/>
      <c r="B242" s="160"/>
      <c r="C242" s="160"/>
      <c r="D242" s="187"/>
      <c r="E242" s="160"/>
      <c r="F242" s="172"/>
      <c r="G242" s="160"/>
      <c r="H242" s="160"/>
      <c r="I242" s="160"/>
      <c r="J242" s="160"/>
      <c r="K242" s="160"/>
      <c r="L242" s="160"/>
    </row>
    <row r="243" spans="1:12" ht="18.75">
      <c r="A243" s="160"/>
      <c r="B243" s="160"/>
      <c r="C243" s="160"/>
      <c r="D243" s="187"/>
      <c r="E243" s="160"/>
      <c r="F243" s="172"/>
      <c r="G243" s="160"/>
      <c r="H243" s="160"/>
      <c r="I243" s="160"/>
      <c r="J243" s="160"/>
      <c r="K243" s="160"/>
      <c r="L243" s="160"/>
    </row>
    <row r="244" spans="1:12" ht="18.75">
      <c r="A244" s="160"/>
      <c r="B244" s="160"/>
      <c r="C244" s="160"/>
      <c r="D244" s="187"/>
      <c r="E244" s="160"/>
      <c r="F244" s="172"/>
      <c r="G244" s="160"/>
      <c r="H244" s="160"/>
      <c r="I244" s="160"/>
      <c r="J244" s="160"/>
      <c r="K244" s="160"/>
      <c r="L244" s="160"/>
    </row>
    <row r="245" spans="1:12" ht="18.75">
      <c r="A245" s="160"/>
      <c r="B245" s="160"/>
      <c r="C245" s="160"/>
      <c r="D245" s="187"/>
      <c r="E245" s="160"/>
      <c r="F245" s="172"/>
      <c r="G245" s="160"/>
      <c r="H245" s="160"/>
      <c r="I245" s="160"/>
      <c r="J245" s="160"/>
      <c r="K245" s="160"/>
      <c r="L245" s="160"/>
    </row>
    <row r="246" spans="1:12" ht="18.75">
      <c r="A246" s="160"/>
      <c r="B246" s="160"/>
      <c r="C246" s="160"/>
      <c r="D246" s="187"/>
      <c r="E246" s="160"/>
      <c r="F246" s="172"/>
      <c r="G246" s="160"/>
      <c r="H246" s="160"/>
      <c r="I246" s="160"/>
      <c r="J246" s="160"/>
      <c r="K246" s="160"/>
      <c r="L246" s="160"/>
    </row>
    <row r="247" spans="1:12" ht="18.75">
      <c r="A247" s="160"/>
      <c r="B247" s="160"/>
      <c r="C247" s="160"/>
      <c r="D247" s="187"/>
      <c r="E247" s="160"/>
      <c r="F247" s="172"/>
      <c r="G247" s="160"/>
      <c r="H247" s="160"/>
      <c r="I247" s="160"/>
      <c r="J247" s="160"/>
      <c r="K247" s="160"/>
      <c r="L247" s="160"/>
    </row>
    <row r="248" spans="1:12" ht="18.75">
      <c r="A248" s="160"/>
      <c r="B248" s="160"/>
      <c r="C248" s="160"/>
      <c r="D248" s="187"/>
      <c r="E248" s="160"/>
      <c r="F248" s="172"/>
      <c r="G248" s="160"/>
      <c r="H248" s="160"/>
      <c r="I248" s="160"/>
      <c r="J248" s="160"/>
      <c r="K248" s="160"/>
      <c r="L248" s="160"/>
    </row>
    <row r="249" spans="1:12" ht="18.75">
      <c r="A249" s="160"/>
      <c r="B249" s="160"/>
      <c r="C249" s="160"/>
      <c r="D249" s="187"/>
      <c r="E249" s="160"/>
      <c r="F249" s="172"/>
      <c r="G249" s="160"/>
      <c r="H249" s="160"/>
      <c r="I249" s="160"/>
      <c r="J249" s="160"/>
      <c r="K249" s="160"/>
      <c r="L249" s="160"/>
    </row>
    <row r="250" spans="1:12" ht="18.75">
      <c r="A250" s="160"/>
      <c r="B250" s="160"/>
      <c r="C250" s="160"/>
      <c r="D250" s="187"/>
      <c r="E250" s="160"/>
      <c r="F250" s="172"/>
      <c r="G250" s="160"/>
      <c r="H250" s="160"/>
      <c r="I250" s="160"/>
      <c r="J250" s="160"/>
      <c r="K250" s="160"/>
      <c r="L250" s="160"/>
    </row>
    <row r="251" spans="1:12" ht="18.75">
      <c r="A251" s="160"/>
      <c r="B251" s="160"/>
      <c r="C251" s="160"/>
      <c r="D251" s="187"/>
      <c r="E251" s="160"/>
      <c r="F251" s="172"/>
      <c r="G251" s="160"/>
      <c r="H251" s="160"/>
      <c r="I251" s="160"/>
      <c r="J251" s="160"/>
      <c r="K251" s="160"/>
      <c r="L251" s="160"/>
    </row>
    <row r="252" spans="1:12" ht="18.75">
      <c r="A252" s="160"/>
      <c r="B252" s="160"/>
      <c r="C252" s="160"/>
      <c r="D252" s="187"/>
      <c r="E252" s="160"/>
      <c r="F252" s="172"/>
      <c r="G252" s="160"/>
      <c r="H252" s="160"/>
      <c r="I252" s="160"/>
      <c r="J252" s="160"/>
      <c r="K252" s="160"/>
      <c r="L252" s="160"/>
    </row>
    <row r="253" spans="1:12" ht="18.75">
      <c r="A253" s="160"/>
      <c r="B253" s="160"/>
      <c r="C253" s="160"/>
      <c r="D253" s="187"/>
      <c r="E253" s="160"/>
      <c r="F253" s="172"/>
      <c r="G253" s="160"/>
      <c r="H253" s="160"/>
      <c r="I253" s="160"/>
      <c r="J253" s="160"/>
      <c r="K253" s="160"/>
      <c r="L253" s="160"/>
    </row>
    <row r="254" spans="1:12" ht="18.75">
      <c r="A254" s="160"/>
      <c r="B254" s="160"/>
      <c r="C254" s="160"/>
      <c r="D254" s="187"/>
      <c r="E254" s="160"/>
      <c r="F254" s="172"/>
      <c r="G254" s="160"/>
      <c r="H254" s="160"/>
      <c r="I254" s="160"/>
      <c r="J254" s="160"/>
      <c r="K254" s="160"/>
      <c r="L254" s="160"/>
    </row>
    <row r="255" spans="1:12" ht="18.75">
      <c r="A255" s="160"/>
      <c r="B255" s="160"/>
      <c r="C255" s="160"/>
      <c r="D255" s="187"/>
      <c r="E255" s="160"/>
      <c r="F255" s="172"/>
      <c r="G255" s="160"/>
      <c r="H255" s="160"/>
      <c r="I255" s="160"/>
      <c r="J255" s="160"/>
      <c r="K255" s="160"/>
      <c r="L255" s="160"/>
    </row>
    <row r="256" spans="1:12" ht="18.75">
      <c r="A256" s="160"/>
      <c r="B256" s="160"/>
      <c r="C256" s="160"/>
      <c r="D256" s="187"/>
      <c r="E256" s="160"/>
      <c r="F256" s="172"/>
      <c r="G256" s="160"/>
      <c r="H256" s="160"/>
      <c r="I256" s="160"/>
      <c r="J256" s="160"/>
      <c r="K256" s="160"/>
      <c r="L256" s="160"/>
    </row>
    <row r="257" spans="1:12" ht="18.75">
      <c r="A257" s="160"/>
      <c r="B257" s="160"/>
      <c r="C257" s="160"/>
      <c r="D257" s="187"/>
      <c r="E257" s="160"/>
      <c r="F257" s="172"/>
      <c r="G257" s="160"/>
      <c r="H257" s="160"/>
      <c r="I257" s="160"/>
      <c r="J257" s="160"/>
      <c r="K257" s="160"/>
      <c r="L257" s="160"/>
    </row>
    <row r="258" spans="1:12" ht="18.75">
      <c r="A258" s="160"/>
      <c r="B258" s="160"/>
      <c r="C258" s="160"/>
      <c r="D258" s="187"/>
      <c r="E258" s="160"/>
      <c r="F258" s="172"/>
      <c r="G258" s="160"/>
      <c r="H258" s="160"/>
      <c r="I258" s="160"/>
      <c r="J258" s="160"/>
      <c r="K258" s="160"/>
      <c r="L258" s="160"/>
    </row>
    <row r="259" spans="1:12" ht="18.75">
      <c r="A259" s="160"/>
      <c r="B259" s="160"/>
      <c r="C259" s="160"/>
      <c r="D259" s="187"/>
      <c r="E259" s="160"/>
      <c r="F259" s="172"/>
      <c r="G259" s="160"/>
      <c r="H259" s="160"/>
      <c r="I259" s="160"/>
      <c r="J259" s="160"/>
      <c r="K259" s="160"/>
      <c r="L259" s="160"/>
    </row>
    <row r="260" spans="1:12" ht="18.75">
      <c r="A260" s="160"/>
      <c r="B260" s="160"/>
      <c r="C260" s="160"/>
      <c r="D260" s="187"/>
      <c r="E260" s="160"/>
      <c r="F260" s="172"/>
      <c r="G260" s="160"/>
      <c r="H260" s="160"/>
      <c r="I260" s="160"/>
      <c r="J260" s="160"/>
      <c r="K260" s="160"/>
      <c r="L260" s="160"/>
    </row>
    <row r="261" spans="1:12" ht="18.75">
      <c r="A261" s="160"/>
      <c r="B261" s="160"/>
      <c r="C261" s="160"/>
      <c r="D261" s="187"/>
      <c r="E261" s="160"/>
      <c r="F261" s="172"/>
      <c r="G261" s="160"/>
      <c r="H261" s="160"/>
      <c r="I261" s="160"/>
      <c r="J261" s="160"/>
      <c r="K261" s="160"/>
      <c r="L261" s="160"/>
    </row>
    <row r="262" spans="1:12" ht="18.75">
      <c r="A262" s="160"/>
      <c r="B262" s="160"/>
      <c r="C262" s="160"/>
      <c r="D262" s="187"/>
      <c r="E262" s="160"/>
      <c r="F262" s="172"/>
      <c r="G262" s="160"/>
      <c r="H262" s="160"/>
      <c r="I262" s="160"/>
      <c r="J262" s="160"/>
      <c r="K262" s="160"/>
      <c r="L262" s="160"/>
    </row>
    <row r="263" spans="1:12" ht="18.75">
      <c r="A263" s="160"/>
      <c r="B263" s="160"/>
      <c r="C263" s="160"/>
      <c r="D263" s="187"/>
      <c r="E263" s="160"/>
      <c r="F263" s="172"/>
      <c r="G263" s="160"/>
      <c r="H263" s="160"/>
      <c r="I263" s="160"/>
      <c r="J263" s="160"/>
      <c r="K263" s="160"/>
      <c r="L263" s="160"/>
    </row>
    <row r="264" spans="1:12" ht="18.75">
      <c r="A264" s="160"/>
      <c r="B264" s="160"/>
      <c r="C264" s="160"/>
      <c r="D264" s="187"/>
      <c r="E264" s="160"/>
      <c r="F264" s="172"/>
      <c r="G264" s="160"/>
      <c r="H264" s="160"/>
      <c r="I264" s="160"/>
      <c r="J264" s="160"/>
      <c r="K264" s="160"/>
      <c r="L264" s="160"/>
    </row>
    <row r="265" spans="1:12" ht="18.75">
      <c r="A265" s="160"/>
      <c r="B265" s="160"/>
      <c r="C265" s="160"/>
      <c r="D265" s="187"/>
      <c r="E265" s="160"/>
      <c r="F265" s="172"/>
      <c r="G265" s="160"/>
      <c r="H265" s="160"/>
      <c r="I265" s="160"/>
      <c r="J265" s="160"/>
      <c r="K265" s="160"/>
      <c r="L265" s="160"/>
    </row>
    <row r="266" spans="1:12" ht="18.75">
      <c r="A266" s="160"/>
      <c r="B266" s="160"/>
      <c r="C266" s="160"/>
      <c r="D266" s="187"/>
      <c r="E266" s="160"/>
      <c r="F266" s="172"/>
      <c r="G266" s="160"/>
      <c r="H266" s="160"/>
      <c r="I266" s="160"/>
      <c r="J266" s="160"/>
      <c r="K266" s="160"/>
      <c r="L266" s="160"/>
    </row>
    <row r="267" spans="1:12" ht="18.75">
      <c r="A267" s="160"/>
      <c r="B267" s="160"/>
      <c r="C267" s="160"/>
      <c r="D267" s="187"/>
      <c r="E267" s="160"/>
      <c r="F267" s="172"/>
      <c r="G267" s="160"/>
      <c r="H267" s="160"/>
      <c r="I267" s="160"/>
      <c r="J267" s="160"/>
      <c r="K267" s="160"/>
      <c r="L267" s="160"/>
    </row>
    <row r="268" spans="1:12" ht="18.75">
      <c r="A268" s="160"/>
      <c r="B268" s="160"/>
      <c r="C268" s="160"/>
      <c r="D268" s="187"/>
      <c r="E268" s="160"/>
      <c r="F268" s="172"/>
      <c r="G268" s="160"/>
      <c r="H268" s="160"/>
      <c r="I268" s="160"/>
      <c r="J268" s="160"/>
      <c r="K268" s="160"/>
      <c r="L268" s="160"/>
    </row>
    <row r="269" spans="1:12" ht="18.75">
      <c r="A269" s="160"/>
      <c r="B269" s="160"/>
      <c r="C269" s="160"/>
      <c r="D269" s="187"/>
      <c r="E269" s="160"/>
      <c r="F269" s="172"/>
      <c r="G269" s="160"/>
      <c r="H269" s="160"/>
      <c r="I269" s="160"/>
      <c r="J269" s="160"/>
      <c r="K269" s="160"/>
      <c r="L269" s="160"/>
    </row>
    <row r="270" spans="1:12" ht="18.75">
      <c r="A270" s="160"/>
      <c r="B270" s="160"/>
      <c r="C270" s="160"/>
      <c r="D270" s="187"/>
      <c r="E270" s="160"/>
      <c r="F270" s="172"/>
      <c r="G270" s="160"/>
      <c r="H270" s="160"/>
      <c r="I270" s="160"/>
      <c r="J270" s="160"/>
      <c r="K270" s="160"/>
      <c r="L270" s="160"/>
    </row>
    <row r="271" spans="1:12" ht="18.75">
      <c r="A271" s="160"/>
      <c r="B271" s="160"/>
      <c r="C271" s="160"/>
      <c r="D271" s="187"/>
      <c r="E271" s="160"/>
      <c r="F271" s="172"/>
      <c r="G271" s="160"/>
      <c r="H271" s="160"/>
      <c r="I271" s="160"/>
      <c r="J271" s="160"/>
      <c r="K271" s="160"/>
      <c r="L271" s="160"/>
    </row>
    <row r="272" spans="1:12" ht="18.75">
      <c r="A272" s="160"/>
      <c r="B272" s="160"/>
      <c r="C272" s="160"/>
      <c r="D272" s="187"/>
      <c r="E272" s="160"/>
      <c r="F272" s="172"/>
      <c r="G272" s="160"/>
      <c r="H272" s="160"/>
      <c r="I272" s="160"/>
      <c r="J272" s="160"/>
      <c r="K272" s="160"/>
      <c r="L272" s="160"/>
    </row>
    <row r="273" spans="1:12" ht="18.75">
      <c r="A273" s="160"/>
      <c r="B273" s="160"/>
      <c r="C273" s="160"/>
      <c r="D273" s="187"/>
      <c r="E273" s="160"/>
      <c r="F273" s="172"/>
      <c r="G273" s="160"/>
      <c r="H273" s="160"/>
      <c r="I273" s="160"/>
      <c r="J273" s="160"/>
      <c r="K273" s="160"/>
      <c r="L273" s="160"/>
    </row>
    <row r="274" spans="1:12" ht="18.75">
      <c r="A274" s="160"/>
      <c r="B274" s="160"/>
      <c r="C274" s="160"/>
      <c r="D274" s="187"/>
      <c r="E274" s="160"/>
      <c r="F274" s="172"/>
      <c r="G274" s="160"/>
      <c r="H274" s="160"/>
      <c r="I274" s="160"/>
      <c r="J274" s="160"/>
      <c r="K274" s="160"/>
      <c r="L274" s="160"/>
    </row>
    <row r="275" spans="1:12" ht="18.75">
      <c r="A275" s="160"/>
      <c r="B275" s="160"/>
      <c r="C275" s="160"/>
      <c r="D275" s="187"/>
      <c r="E275" s="160"/>
      <c r="F275" s="172"/>
      <c r="G275" s="160"/>
      <c r="H275" s="160"/>
      <c r="I275" s="160"/>
      <c r="J275" s="160"/>
      <c r="K275" s="160"/>
      <c r="L275" s="160"/>
    </row>
    <row r="276" spans="1:12" ht="18.75">
      <c r="A276" s="160"/>
      <c r="B276" s="160"/>
      <c r="C276" s="160"/>
      <c r="D276" s="187"/>
      <c r="E276" s="160"/>
      <c r="F276" s="172"/>
      <c r="G276" s="160"/>
      <c r="H276" s="160"/>
      <c r="I276" s="160"/>
      <c r="J276" s="160"/>
      <c r="K276" s="160"/>
      <c r="L276" s="160"/>
    </row>
    <row r="277" spans="1:12" ht="18.75">
      <c r="A277" s="160"/>
      <c r="B277" s="160"/>
      <c r="C277" s="160"/>
      <c r="D277" s="187"/>
      <c r="E277" s="160"/>
      <c r="F277" s="172"/>
      <c r="G277" s="160"/>
      <c r="H277" s="160"/>
      <c r="I277" s="160"/>
      <c r="J277" s="160"/>
      <c r="K277" s="160"/>
      <c r="L277" s="160"/>
    </row>
    <row r="278" spans="1:12" ht="18.75">
      <c r="A278" s="160"/>
      <c r="B278" s="160"/>
      <c r="C278" s="160"/>
      <c r="D278" s="187"/>
      <c r="E278" s="160"/>
      <c r="F278" s="172"/>
      <c r="G278" s="160"/>
      <c r="H278" s="160"/>
      <c r="I278" s="160"/>
      <c r="J278" s="160"/>
      <c r="K278" s="160"/>
      <c r="L278" s="160"/>
    </row>
    <row r="279" spans="1:12" ht="18.75">
      <c r="A279" s="160"/>
      <c r="B279" s="160"/>
      <c r="C279" s="160"/>
      <c r="D279" s="187"/>
      <c r="E279" s="160"/>
      <c r="F279" s="172"/>
      <c r="G279" s="160"/>
      <c r="H279" s="160"/>
      <c r="I279" s="160"/>
      <c r="J279" s="160"/>
      <c r="K279" s="160"/>
      <c r="L279" s="160"/>
    </row>
    <row r="280" spans="1:12" ht="18.75">
      <c r="A280" s="160"/>
      <c r="B280" s="160"/>
      <c r="C280" s="160"/>
      <c r="D280" s="187"/>
      <c r="E280" s="160"/>
      <c r="F280" s="172"/>
      <c r="G280" s="160"/>
      <c r="H280" s="160"/>
      <c r="I280" s="160"/>
      <c r="J280" s="160"/>
      <c r="K280" s="160"/>
      <c r="L280" s="160"/>
    </row>
    <row r="281" spans="1:12" ht="18.75">
      <c r="A281" s="160"/>
      <c r="B281" s="160"/>
      <c r="C281" s="160"/>
      <c r="D281" s="187"/>
      <c r="E281" s="160"/>
      <c r="F281" s="172"/>
      <c r="G281" s="160"/>
      <c r="H281" s="160"/>
      <c r="I281" s="160"/>
      <c r="J281" s="160"/>
      <c r="K281" s="160"/>
      <c r="L281" s="160"/>
    </row>
    <row r="282" spans="1:12" ht="18.75">
      <c r="A282" s="160"/>
      <c r="B282" s="160"/>
      <c r="C282" s="160"/>
      <c r="D282" s="187"/>
      <c r="E282" s="160"/>
      <c r="F282" s="172"/>
      <c r="G282" s="160"/>
      <c r="H282" s="160"/>
      <c r="I282" s="160"/>
      <c r="J282" s="160"/>
      <c r="K282" s="160"/>
      <c r="L282" s="160"/>
    </row>
    <row r="283" spans="1:12" ht="18.75">
      <c r="A283" s="160"/>
      <c r="B283" s="160"/>
      <c r="C283" s="160"/>
      <c r="D283" s="187"/>
      <c r="E283" s="160"/>
      <c r="F283" s="172"/>
      <c r="G283" s="160"/>
      <c r="H283" s="160"/>
      <c r="I283" s="160"/>
      <c r="J283" s="160"/>
      <c r="K283" s="160"/>
      <c r="L283" s="160"/>
    </row>
    <row r="284" spans="1:12" ht="18.75">
      <c r="A284" s="160"/>
      <c r="B284" s="160"/>
      <c r="C284" s="160"/>
      <c r="D284" s="187"/>
      <c r="E284" s="160"/>
      <c r="F284" s="172"/>
      <c r="G284" s="160"/>
      <c r="H284" s="160"/>
      <c r="I284" s="160"/>
      <c r="J284" s="160"/>
      <c r="K284" s="160"/>
      <c r="L284" s="160"/>
    </row>
    <row r="285" spans="1:12" ht="18.75">
      <c r="A285" s="160"/>
      <c r="B285" s="160"/>
      <c r="C285" s="160"/>
      <c r="D285" s="187"/>
      <c r="E285" s="160"/>
      <c r="F285" s="172"/>
      <c r="G285" s="160"/>
      <c r="H285" s="160"/>
      <c r="I285" s="160"/>
      <c r="J285" s="160"/>
      <c r="K285" s="160"/>
      <c r="L285" s="160"/>
    </row>
    <row r="286" spans="1:12" ht="18.75">
      <c r="A286" s="160"/>
      <c r="B286" s="160"/>
      <c r="C286" s="160"/>
      <c r="D286" s="187"/>
      <c r="E286" s="160"/>
      <c r="F286" s="172"/>
      <c r="G286" s="160"/>
      <c r="H286" s="160"/>
      <c r="I286" s="160"/>
      <c r="J286" s="160"/>
      <c r="K286" s="160"/>
      <c r="L286" s="160"/>
    </row>
    <row r="287" spans="1:12" ht="18.75">
      <c r="A287" s="160"/>
      <c r="B287" s="160"/>
      <c r="C287" s="160"/>
      <c r="D287" s="187"/>
      <c r="E287" s="160"/>
      <c r="F287" s="172"/>
      <c r="G287" s="160"/>
      <c r="H287" s="160"/>
      <c r="I287" s="160"/>
      <c r="J287" s="160"/>
      <c r="K287" s="160"/>
      <c r="L287" s="160"/>
    </row>
    <row r="288" spans="1:12" ht="18.75">
      <c r="A288" s="160"/>
      <c r="B288" s="160"/>
      <c r="C288" s="160"/>
      <c r="D288" s="187"/>
      <c r="E288" s="160"/>
      <c r="F288" s="172"/>
      <c r="G288" s="160"/>
      <c r="H288" s="160"/>
      <c r="I288" s="160"/>
      <c r="J288" s="160"/>
      <c r="K288" s="160"/>
      <c r="L288" s="160"/>
    </row>
    <row r="289" spans="1:12" ht="18.75">
      <c r="A289" s="160"/>
      <c r="B289" s="160"/>
      <c r="C289" s="160"/>
      <c r="D289" s="187"/>
      <c r="E289" s="160"/>
      <c r="F289" s="172"/>
      <c r="G289" s="160"/>
      <c r="H289" s="160"/>
      <c r="I289" s="160"/>
      <c r="J289" s="160"/>
      <c r="K289" s="160"/>
      <c r="L289" s="160"/>
    </row>
    <row r="290" spans="1:12" ht="18.75">
      <c r="A290" s="160"/>
      <c r="B290" s="160"/>
      <c r="C290" s="160"/>
      <c r="D290" s="187"/>
      <c r="E290" s="160"/>
      <c r="F290" s="172"/>
      <c r="G290" s="160"/>
      <c r="H290" s="160"/>
      <c r="I290" s="160"/>
      <c r="J290" s="160"/>
      <c r="K290" s="160"/>
      <c r="L290" s="160"/>
    </row>
    <row r="291" spans="1:12" ht="18.75">
      <c r="A291" s="160"/>
      <c r="B291" s="160"/>
      <c r="C291" s="160"/>
      <c r="D291" s="187"/>
      <c r="E291" s="160"/>
      <c r="F291" s="172"/>
      <c r="G291" s="160"/>
      <c r="H291" s="160"/>
      <c r="I291" s="160"/>
      <c r="J291" s="160"/>
      <c r="K291" s="160"/>
      <c r="L291" s="160"/>
    </row>
    <row r="292" spans="1:12" ht="18.75">
      <c r="A292" s="160"/>
      <c r="B292" s="160"/>
      <c r="C292" s="160"/>
      <c r="D292" s="187"/>
      <c r="E292" s="160"/>
      <c r="F292" s="172"/>
      <c r="G292" s="160"/>
      <c r="H292" s="160"/>
      <c r="I292" s="160"/>
      <c r="J292" s="160"/>
      <c r="K292" s="160"/>
      <c r="L292" s="160"/>
    </row>
    <row r="293" spans="1:12" ht="18.75">
      <c r="A293" s="160"/>
      <c r="B293" s="160"/>
      <c r="C293" s="160"/>
      <c r="D293" s="187"/>
      <c r="E293" s="160"/>
      <c r="F293" s="172"/>
      <c r="G293" s="160"/>
      <c r="H293" s="160"/>
      <c r="I293" s="160"/>
      <c r="J293" s="160"/>
      <c r="K293" s="160"/>
      <c r="L293" s="160"/>
    </row>
    <row r="294" spans="1:12" ht="18.75">
      <c r="A294" s="160"/>
      <c r="B294" s="160"/>
      <c r="C294" s="160"/>
      <c r="D294" s="187"/>
      <c r="E294" s="160"/>
      <c r="F294" s="172"/>
      <c r="G294" s="160"/>
      <c r="H294" s="160"/>
      <c r="I294" s="160"/>
      <c r="J294" s="160"/>
      <c r="K294" s="160"/>
      <c r="L294" s="160"/>
    </row>
    <row r="295" spans="1:12" ht="18.75">
      <c r="A295" s="160"/>
      <c r="B295" s="160"/>
      <c r="C295" s="160"/>
      <c r="D295" s="187"/>
      <c r="E295" s="160"/>
      <c r="F295" s="172"/>
      <c r="G295" s="160"/>
      <c r="H295" s="160"/>
      <c r="I295" s="160"/>
      <c r="J295" s="160"/>
      <c r="K295" s="160"/>
      <c r="L295" s="160"/>
    </row>
    <row r="296" spans="1:12" ht="18.75">
      <c r="A296" s="160"/>
      <c r="B296" s="160"/>
      <c r="C296" s="160"/>
      <c r="D296" s="187"/>
      <c r="E296" s="160"/>
      <c r="F296" s="172"/>
      <c r="G296" s="160"/>
      <c r="H296" s="160"/>
      <c r="I296" s="160"/>
      <c r="J296" s="160"/>
      <c r="K296" s="160"/>
      <c r="L296" s="160"/>
    </row>
    <row r="297" spans="1:12" ht="18.75">
      <c r="A297" s="160"/>
      <c r="B297" s="160"/>
      <c r="C297" s="160"/>
      <c r="D297" s="187"/>
      <c r="E297" s="160"/>
      <c r="F297" s="172"/>
      <c r="G297" s="160"/>
      <c r="H297" s="160"/>
      <c r="I297" s="160"/>
      <c r="J297" s="160"/>
      <c r="K297" s="160"/>
      <c r="L297" s="160"/>
    </row>
    <row r="298" spans="1:12" ht="18.75">
      <c r="A298" s="160"/>
      <c r="B298" s="160"/>
      <c r="C298" s="160"/>
      <c r="D298" s="187"/>
      <c r="E298" s="160"/>
      <c r="F298" s="172"/>
      <c r="G298" s="160"/>
      <c r="H298" s="160"/>
      <c r="I298" s="160"/>
      <c r="J298" s="160"/>
      <c r="K298" s="160"/>
      <c r="L298" s="160"/>
    </row>
    <row r="299" spans="1:12" ht="18.75">
      <c r="A299" s="160"/>
      <c r="B299" s="160"/>
      <c r="C299" s="160"/>
      <c r="D299" s="187"/>
      <c r="E299" s="160"/>
      <c r="F299" s="172"/>
      <c r="G299" s="160"/>
      <c r="H299" s="160"/>
      <c r="I299" s="160"/>
      <c r="J299" s="160"/>
      <c r="K299" s="160"/>
      <c r="L299" s="160"/>
    </row>
    <row r="300" spans="1:12" ht="18.75">
      <c r="A300" s="160"/>
      <c r="B300" s="160"/>
      <c r="C300" s="160"/>
      <c r="D300" s="187"/>
      <c r="E300" s="160"/>
      <c r="F300" s="172"/>
      <c r="G300" s="160"/>
      <c r="H300" s="160"/>
      <c r="I300" s="160"/>
      <c r="J300" s="160"/>
      <c r="K300" s="160"/>
      <c r="L300" s="160"/>
    </row>
    <row r="301" spans="1:12" ht="18.75">
      <c r="A301" s="160"/>
      <c r="B301" s="160"/>
      <c r="C301" s="160"/>
      <c r="D301" s="187"/>
      <c r="E301" s="160"/>
      <c r="F301" s="172"/>
      <c r="G301" s="160"/>
      <c r="H301" s="160"/>
      <c r="I301" s="160"/>
      <c r="J301" s="160"/>
      <c r="K301" s="160"/>
      <c r="L301" s="160"/>
    </row>
    <row r="302" spans="1:12" ht="18.75">
      <c r="A302" s="160"/>
      <c r="B302" s="160"/>
      <c r="C302" s="160"/>
      <c r="D302" s="187"/>
      <c r="E302" s="160"/>
      <c r="F302" s="172"/>
      <c r="G302" s="160"/>
      <c r="H302" s="160"/>
      <c r="I302" s="160"/>
      <c r="J302" s="160"/>
      <c r="K302" s="160"/>
      <c r="L302" s="160"/>
    </row>
    <row r="303" spans="1:12" ht="18.75">
      <c r="A303" s="160"/>
      <c r="B303" s="160"/>
      <c r="C303" s="160"/>
      <c r="D303" s="187"/>
      <c r="E303" s="160"/>
      <c r="F303" s="172"/>
      <c r="G303" s="160"/>
      <c r="H303" s="160"/>
      <c r="I303" s="160"/>
      <c r="J303" s="160"/>
      <c r="K303" s="160"/>
      <c r="L303" s="160"/>
    </row>
    <row r="304" spans="1:12" ht="18.75">
      <c r="A304" s="160"/>
      <c r="B304" s="160"/>
      <c r="C304" s="160"/>
      <c r="D304" s="187"/>
      <c r="E304" s="160"/>
      <c r="F304" s="172"/>
      <c r="G304" s="160"/>
      <c r="H304" s="160"/>
      <c r="I304" s="160"/>
      <c r="J304" s="160"/>
      <c r="K304" s="160"/>
      <c r="L304" s="160"/>
    </row>
    <row r="305" spans="1:12" ht="18.75">
      <c r="A305" s="160"/>
      <c r="B305" s="160"/>
      <c r="C305" s="160"/>
      <c r="D305" s="187"/>
      <c r="E305" s="160"/>
      <c r="F305" s="172"/>
      <c r="G305" s="160"/>
      <c r="H305" s="160"/>
      <c r="I305" s="160"/>
      <c r="J305" s="160"/>
      <c r="K305" s="160"/>
      <c r="L305" s="160"/>
    </row>
    <row r="306" spans="1:12" ht="18.75">
      <c r="A306" s="160"/>
      <c r="B306" s="160"/>
      <c r="C306" s="160"/>
      <c r="D306" s="187"/>
      <c r="E306" s="160"/>
      <c r="F306" s="172"/>
      <c r="G306" s="160"/>
      <c r="H306" s="160"/>
      <c r="I306" s="160"/>
      <c r="J306" s="160"/>
      <c r="K306" s="160"/>
      <c r="L306" s="160"/>
    </row>
    <row r="307" spans="1:12" ht="18.75">
      <c r="A307" s="160"/>
      <c r="B307" s="160"/>
      <c r="C307" s="160"/>
      <c r="D307" s="187"/>
      <c r="E307" s="160"/>
      <c r="F307" s="172"/>
      <c r="G307" s="160"/>
      <c r="H307" s="160"/>
      <c r="I307" s="160"/>
      <c r="J307" s="160"/>
      <c r="K307" s="160"/>
      <c r="L307" s="160"/>
    </row>
    <row r="308" spans="1:12" ht="18.75">
      <c r="A308" s="160"/>
      <c r="B308" s="160"/>
      <c r="C308" s="160"/>
      <c r="D308" s="187"/>
      <c r="E308" s="160"/>
      <c r="F308" s="172"/>
      <c r="G308" s="160"/>
      <c r="H308" s="160"/>
      <c r="I308" s="160"/>
      <c r="J308" s="160"/>
      <c r="K308" s="160"/>
      <c r="L308" s="160"/>
    </row>
    <row r="309" spans="1:12" ht="18.75">
      <c r="A309" s="160"/>
      <c r="B309" s="160"/>
      <c r="C309" s="160"/>
      <c r="D309" s="187"/>
      <c r="E309" s="160"/>
      <c r="F309" s="172"/>
      <c r="G309" s="160"/>
      <c r="H309" s="160"/>
      <c r="I309" s="160"/>
      <c r="J309" s="160"/>
      <c r="K309" s="160"/>
      <c r="L309" s="160"/>
    </row>
    <row r="310" spans="1:12" ht="18.75">
      <c r="A310" s="160"/>
      <c r="B310" s="160"/>
      <c r="C310" s="160"/>
      <c r="D310" s="187"/>
      <c r="E310" s="160"/>
      <c r="F310" s="172"/>
      <c r="G310" s="160"/>
      <c r="H310" s="160"/>
      <c r="I310" s="160"/>
      <c r="J310" s="160"/>
      <c r="K310" s="160"/>
      <c r="L310" s="160"/>
    </row>
    <row r="311" spans="1:12" ht="18.75">
      <c r="A311" s="160"/>
      <c r="B311" s="160"/>
      <c r="C311" s="160"/>
      <c r="D311" s="187"/>
      <c r="E311" s="160"/>
      <c r="F311" s="172"/>
      <c r="G311" s="160"/>
      <c r="H311" s="160"/>
      <c r="I311" s="160"/>
      <c r="J311" s="160"/>
      <c r="K311" s="160"/>
      <c r="L311" s="160"/>
    </row>
    <row r="312" spans="1:12" ht="18.75">
      <c r="A312" s="160"/>
      <c r="B312" s="160"/>
      <c r="C312" s="160"/>
      <c r="D312" s="187"/>
      <c r="E312" s="160"/>
      <c r="F312" s="172"/>
      <c r="G312" s="160"/>
      <c r="H312" s="160"/>
      <c r="I312" s="160"/>
      <c r="J312" s="160"/>
      <c r="K312" s="160"/>
      <c r="L312" s="160"/>
    </row>
    <row r="313" spans="1:12" ht="18.75">
      <c r="A313" s="160"/>
      <c r="B313" s="160"/>
      <c r="C313" s="160"/>
      <c r="D313" s="187"/>
      <c r="E313" s="160"/>
      <c r="F313" s="172"/>
      <c r="G313" s="160"/>
      <c r="H313" s="160"/>
      <c r="I313" s="160"/>
      <c r="J313" s="160"/>
      <c r="K313" s="160"/>
      <c r="L313" s="160"/>
    </row>
    <row r="314" spans="1:12" ht="18.75">
      <c r="A314" s="160"/>
      <c r="B314" s="160"/>
      <c r="C314" s="160"/>
      <c r="D314" s="187"/>
      <c r="E314" s="160"/>
      <c r="F314" s="172"/>
      <c r="G314" s="160"/>
      <c r="H314" s="160"/>
      <c r="I314" s="160"/>
      <c r="J314" s="160"/>
      <c r="K314" s="160"/>
      <c r="L314" s="160"/>
    </row>
    <row r="315" spans="1:12" ht="18.75">
      <c r="A315" s="160"/>
      <c r="B315" s="160"/>
      <c r="C315" s="160"/>
      <c r="D315" s="187"/>
      <c r="E315" s="160"/>
      <c r="F315" s="172"/>
      <c r="G315" s="160"/>
      <c r="H315" s="160"/>
      <c r="I315" s="160"/>
      <c r="J315" s="160"/>
      <c r="K315" s="160"/>
      <c r="L315" s="160"/>
    </row>
    <row r="316" spans="1:12" ht="18.75">
      <c r="A316" s="160"/>
      <c r="B316" s="160"/>
      <c r="C316" s="160"/>
      <c r="D316" s="187"/>
      <c r="E316" s="160"/>
      <c r="F316" s="172"/>
      <c r="G316" s="160"/>
      <c r="H316" s="160"/>
      <c r="I316" s="160"/>
      <c r="J316" s="160"/>
      <c r="K316" s="160"/>
      <c r="L316" s="160"/>
    </row>
    <row r="317" spans="1:12" ht="18.75">
      <c r="A317" s="160"/>
      <c r="B317" s="160"/>
      <c r="C317" s="160"/>
      <c r="D317" s="187"/>
      <c r="E317" s="160"/>
      <c r="F317" s="172"/>
      <c r="G317" s="160"/>
      <c r="H317" s="160"/>
      <c r="I317" s="160"/>
      <c r="J317" s="160"/>
      <c r="K317" s="160"/>
      <c r="L317" s="160"/>
    </row>
    <row r="318" spans="1:12" ht="18.75">
      <c r="A318" s="160"/>
      <c r="B318" s="160"/>
      <c r="C318" s="160"/>
      <c r="D318" s="187"/>
      <c r="E318" s="160"/>
      <c r="F318" s="172"/>
      <c r="G318" s="160"/>
      <c r="H318" s="160"/>
      <c r="I318" s="160"/>
      <c r="J318" s="160"/>
      <c r="K318" s="160"/>
      <c r="L318" s="160"/>
    </row>
    <row r="319" spans="1:12" ht="18.75">
      <c r="A319" s="160"/>
      <c r="B319" s="160"/>
      <c r="C319" s="160"/>
      <c r="D319" s="187"/>
      <c r="E319" s="160"/>
      <c r="F319" s="172"/>
      <c r="G319" s="160"/>
      <c r="H319" s="160"/>
      <c r="I319" s="160"/>
      <c r="J319" s="160"/>
      <c r="K319" s="160"/>
      <c r="L319" s="160"/>
    </row>
    <row r="320" spans="1:12" ht="18.75">
      <c r="A320" s="160"/>
      <c r="B320" s="160"/>
      <c r="C320" s="160"/>
      <c r="D320" s="187"/>
      <c r="E320" s="160"/>
      <c r="F320" s="172"/>
      <c r="G320" s="160"/>
      <c r="H320" s="160"/>
      <c r="I320" s="160"/>
      <c r="J320" s="160"/>
      <c r="K320" s="160"/>
      <c r="L320" s="160"/>
    </row>
    <row r="321" spans="1:12" ht="18.75">
      <c r="A321" s="160"/>
      <c r="B321" s="160"/>
      <c r="C321" s="160"/>
      <c r="D321" s="187"/>
      <c r="E321" s="160"/>
      <c r="F321" s="172"/>
      <c r="G321" s="160"/>
      <c r="H321" s="160"/>
      <c r="I321" s="160"/>
      <c r="J321" s="160"/>
      <c r="K321" s="160"/>
      <c r="L321" s="160"/>
    </row>
    <row r="322" spans="1:12" ht="18.75">
      <c r="A322" s="160"/>
      <c r="B322" s="160"/>
      <c r="C322" s="160"/>
      <c r="D322" s="187"/>
      <c r="E322" s="160"/>
      <c r="F322" s="172"/>
      <c r="G322" s="160"/>
      <c r="H322" s="160"/>
      <c r="I322" s="160"/>
      <c r="J322" s="160"/>
      <c r="K322" s="160"/>
      <c r="L322" s="160"/>
    </row>
    <row r="323" spans="1:12" ht="18.75">
      <c r="A323" s="160"/>
      <c r="B323" s="160"/>
      <c r="C323" s="160"/>
      <c r="D323" s="187"/>
      <c r="E323" s="160"/>
      <c r="F323" s="172"/>
      <c r="G323" s="160"/>
      <c r="H323" s="160"/>
      <c r="I323" s="160"/>
      <c r="J323" s="160"/>
      <c r="K323" s="160"/>
      <c r="L323" s="160"/>
    </row>
    <row r="324" spans="1:12" ht="18.75">
      <c r="A324" s="160"/>
      <c r="B324" s="160"/>
      <c r="C324" s="160"/>
      <c r="D324" s="187"/>
      <c r="E324" s="160"/>
      <c r="F324" s="172"/>
      <c r="G324" s="160"/>
      <c r="H324" s="160"/>
      <c r="I324" s="160"/>
      <c r="J324" s="160"/>
      <c r="K324" s="160"/>
      <c r="L324" s="160"/>
    </row>
    <row r="325" spans="1:12" ht="18.75">
      <c r="A325" s="160"/>
      <c r="B325" s="160"/>
      <c r="C325" s="160"/>
      <c r="D325" s="187"/>
      <c r="E325" s="160"/>
      <c r="F325" s="172"/>
      <c r="G325" s="160"/>
      <c r="H325" s="160"/>
      <c r="I325" s="160"/>
      <c r="J325" s="160"/>
      <c r="K325" s="160"/>
      <c r="L325" s="160"/>
    </row>
    <row r="326" spans="1:12" ht="18.75">
      <c r="A326" s="160"/>
      <c r="B326" s="160"/>
      <c r="C326" s="160"/>
      <c r="D326" s="187"/>
      <c r="E326" s="160"/>
      <c r="F326" s="172"/>
      <c r="G326" s="160"/>
      <c r="H326" s="160"/>
      <c r="I326" s="160"/>
      <c r="J326" s="160"/>
      <c r="K326" s="160"/>
      <c r="L326" s="160"/>
    </row>
    <row r="327" spans="1:12" ht="18.75">
      <c r="A327" s="160"/>
      <c r="B327" s="160"/>
      <c r="C327" s="160"/>
      <c r="D327" s="187"/>
      <c r="E327" s="160"/>
      <c r="F327" s="172"/>
      <c r="G327" s="160"/>
      <c r="H327" s="160"/>
      <c r="I327" s="160"/>
      <c r="J327" s="160"/>
      <c r="K327" s="160"/>
      <c r="L327" s="160"/>
    </row>
    <row r="328" spans="1:12" ht="18.75">
      <c r="A328" s="160"/>
      <c r="B328" s="160"/>
      <c r="C328" s="160"/>
      <c r="D328" s="187"/>
      <c r="E328" s="160"/>
      <c r="F328" s="172"/>
      <c r="G328" s="160"/>
      <c r="H328" s="160"/>
      <c r="I328" s="160"/>
      <c r="J328" s="160"/>
      <c r="K328" s="160"/>
      <c r="L328" s="160"/>
    </row>
    <row r="329" spans="1:12" ht="18.75">
      <c r="A329" s="160"/>
      <c r="B329" s="160"/>
      <c r="C329" s="160"/>
      <c r="D329" s="187"/>
      <c r="E329" s="160"/>
      <c r="F329" s="172"/>
      <c r="G329" s="160"/>
      <c r="H329" s="160"/>
      <c r="I329" s="160"/>
      <c r="J329" s="160"/>
      <c r="K329" s="160"/>
      <c r="L329" s="160"/>
    </row>
    <row r="330" spans="1:12" ht="18.75">
      <c r="A330" s="160"/>
      <c r="B330" s="160"/>
      <c r="C330" s="160"/>
      <c r="D330" s="187"/>
      <c r="E330" s="160"/>
      <c r="F330" s="172"/>
      <c r="G330" s="160"/>
      <c r="H330" s="160"/>
      <c r="I330" s="160"/>
      <c r="J330" s="160"/>
      <c r="K330" s="160"/>
      <c r="L330" s="160"/>
    </row>
    <row r="331" spans="1:12" ht="18.75">
      <c r="A331" s="160"/>
      <c r="B331" s="160"/>
      <c r="C331" s="160"/>
      <c r="D331" s="187"/>
      <c r="E331" s="160"/>
      <c r="F331" s="172"/>
      <c r="G331" s="160"/>
      <c r="H331" s="160"/>
      <c r="I331" s="160"/>
      <c r="J331" s="160"/>
      <c r="K331" s="160"/>
      <c r="L331" s="160"/>
    </row>
    <row r="332" spans="1:12" ht="18.75">
      <c r="A332" s="160"/>
      <c r="B332" s="160"/>
      <c r="C332" s="160"/>
      <c r="D332" s="187"/>
      <c r="E332" s="160"/>
      <c r="F332" s="172"/>
      <c r="G332" s="160"/>
      <c r="H332" s="160"/>
      <c r="I332" s="160"/>
      <c r="J332" s="160"/>
      <c r="K332" s="160"/>
      <c r="L332" s="160"/>
    </row>
    <row r="333" spans="1:12" ht="18.75">
      <c r="A333" s="160"/>
      <c r="B333" s="160"/>
      <c r="C333" s="160"/>
      <c r="D333" s="187"/>
      <c r="E333" s="160"/>
      <c r="F333" s="172"/>
      <c r="G333" s="160"/>
      <c r="H333" s="160"/>
      <c r="I333" s="160"/>
      <c r="J333" s="160"/>
      <c r="K333" s="160"/>
      <c r="L333" s="160"/>
    </row>
    <row r="334" spans="1:12" ht="18.75">
      <c r="A334" s="160"/>
      <c r="B334" s="160"/>
      <c r="C334" s="160"/>
      <c r="D334" s="187"/>
      <c r="E334" s="160"/>
      <c r="F334" s="172"/>
      <c r="G334" s="160"/>
      <c r="H334" s="160"/>
      <c r="I334" s="160"/>
      <c r="J334" s="160"/>
      <c r="K334" s="160"/>
      <c r="L334" s="160"/>
    </row>
    <row r="335" spans="1:12" ht="18.75">
      <c r="A335" s="160"/>
      <c r="B335" s="160"/>
      <c r="C335" s="160"/>
      <c r="D335" s="187"/>
      <c r="E335" s="160"/>
      <c r="F335" s="172"/>
      <c r="G335" s="160"/>
      <c r="H335" s="160"/>
      <c r="I335" s="160"/>
      <c r="J335" s="160"/>
      <c r="K335" s="160"/>
      <c r="L335" s="160"/>
    </row>
    <row r="336" spans="1:12" ht="18.75">
      <c r="A336" s="160"/>
      <c r="B336" s="160"/>
      <c r="C336" s="160"/>
      <c r="D336" s="187"/>
      <c r="E336" s="160"/>
      <c r="F336" s="172"/>
      <c r="G336" s="160"/>
      <c r="H336" s="160"/>
      <c r="I336" s="160"/>
      <c r="J336" s="160"/>
      <c r="K336" s="160"/>
      <c r="L336" s="160"/>
    </row>
    <row r="337" spans="1:12" ht="18.75">
      <c r="A337" s="160"/>
      <c r="B337" s="160"/>
      <c r="C337" s="160"/>
      <c r="D337" s="187"/>
      <c r="E337" s="160"/>
      <c r="F337" s="172"/>
      <c r="G337" s="160"/>
      <c r="H337" s="160"/>
      <c r="I337" s="160"/>
      <c r="J337" s="160"/>
      <c r="K337" s="160"/>
      <c r="L337" s="160"/>
    </row>
    <row r="338" spans="1:12" ht="18.75">
      <c r="A338" s="160"/>
      <c r="B338" s="160"/>
      <c r="C338" s="160"/>
      <c r="D338" s="187"/>
      <c r="E338" s="160"/>
      <c r="F338" s="172"/>
      <c r="G338" s="160"/>
      <c r="H338" s="160"/>
      <c r="I338" s="160"/>
      <c r="J338" s="160"/>
      <c r="K338" s="160"/>
      <c r="L338" s="160"/>
    </row>
    <row r="339" spans="1:12" ht="18.75">
      <c r="A339" s="160"/>
      <c r="B339" s="160"/>
      <c r="C339" s="160"/>
      <c r="D339" s="187"/>
      <c r="E339" s="160"/>
      <c r="F339" s="172"/>
      <c r="G339" s="160"/>
      <c r="H339" s="160"/>
      <c r="I339" s="160"/>
      <c r="J339" s="160"/>
      <c r="K339" s="160"/>
      <c r="L339" s="160"/>
    </row>
    <row r="340" spans="1:12" ht="18.75">
      <c r="A340" s="160"/>
      <c r="B340" s="160"/>
      <c r="C340" s="160"/>
      <c r="D340" s="187"/>
      <c r="E340" s="160"/>
      <c r="F340" s="172"/>
      <c r="G340" s="160"/>
      <c r="H340" s="160"/>
      <c r="I340" s="160"/>
      <c r="J340" s="160"/>
      <c r="K340" s="160"/>
      <c r="L340" s="160"/>
    </row>
    <row r="341" spans="1:12" ht="18.75">
      <c r="A341" s="160"/>
      <c r="B341" s="160"/>
      <c r="C341" s="160"/>
      <c r="D341" s="187"/>
      <c r="E341" s="160"/>
      <c r="F341" s="172"/>
      <c r="G341" s="160"/>
      <c r="H341" s="160"/>
      <c r="I341" s="160"/>
      <c r="J341" s="160"/>
      <c r="K341" s="160"/>
      <c r="L341" s="160"/>
    </row>
    <row r="342" spans="1:12" ht="18.75">
      <c r="A342" s="160"/>
      <c r="B342" s="160"/>
      <c r="C342" s="160"/>
      <c r="D342" s="187"/>
      <c r="E342" s="160"/>
      <c r="F342" s="172"/>
      <c r="G342" s="160"/>
      <c r="H342" s="160"/>
      <c r="I342" s="160"/>
      <c r="J342" s="160"/>
      <c r="K342" s="160"/>
      <c r="L342" s="160"/>
    </row>
    <row r="343" spans="1:12" ht="18.75">
      <c r="A343" s="160"/>
      <c r="B343" s="160"/>
      <c r="C343" s="160"/>
      <c r="D343" s="187"/>
      <c r="E343" s="160"/>
      <c r="F343" s="172"/>
      <c r="G343" s="160"/>
      <c r="H343" s="160"/>
      <c r="I343" s="160"/>
      <c r="J343" s="160"/>
      <c r="K343" s="160"/>
      <c r="L343" s="160"/>
    </row>
    <row r="344" spans="1:12" ht="18.75">
      <c r="A344" s="160"/>
      <c r="B344" s="160"/>
      <c r="C344" s="160"/>
      <c r="D344" s="187"/>
      <c r="E344" s="160"/>
      <c r="F344" s="172"/>
      <c r="G344" s="160"/>
      <c r="H344" s="160"/>
      <c r="I344" s="160"/>
      <c r="J344" s="160"/>
      <c r="K344" s="160"/>
      <c r="L344" s="160"/>
    </row>
    <row r="345" spans="1:12" ht="18.75">
      <c r="A345" s="160"/>
      <c r="B345" s="160"/>
      <c r="C345" s="160"/>
      <c r="D345" s="187"/>
      <c r="E345" s="160"/>
      <c r="F345" s="172"/>
      <c r="G345" s="160"/>
      <c r="H345" s="160"/>
      <c r="I345" s="160"/>
      <c r="J345" s="160"/>
      <c r="K345" s="160"/>
      <c r="L345" s="160"/>
    </row>
    <row r="346" spans="1:12" ht="18.75">
      <c r="A346" s="160"/>
      <c r="B346" s="160"/>
      <c r="C346" s="160"/>
      <c r="D346" s="187"/>
      <c r="E346" s="160"/>
      <c r="F346" s="172"/>
      <c r="G346" s="160"/>
      <c r="H346" s="160"/>
      <c r="I346" s="160"/>
      <c r="J346" s="160"/>
      <c r="K346" s="160"/>
      <c r="L346" s="160"/>
    </row>
    <row r="347" spans="1:12" ht="18.75">
      <c r="A347" s="160"/>
      <c r="B347" s="160"/>
      <c r="C347" s="160"/>
      <c r="D347" s="187"/>
      <c r="E347" s="160"/>
      <c r="F347" s="172"/>
      <c r="G347" s="160"/>
      <c r="H347" s="160"/>
      <c r="I347" s="160"/>
      <c r="J347" s="160"/>
      <c r="K347" s="160"/>
      <c r="L347" s="160"/>
    </row>
    <row r="348" spans="1:12" ht="18.75">
      <c r="A348" s="160"/>
      <c r="B348" s="160"/>
      <c r="C348" s="160"/>
      <c r="D348" s="187"/>
      <c r="E348" s="160"/>
      <c r="F348" s="172"/>
      <c r="G348" s="160"/>
      <c r="H348" s="160"/>
      <c r="I348" s="160"/>
      <c r="J348" s="160"/>
      <c r="K348" s="160"/>
      <c r="L348" s="160"/>
    </row>
    <row r="349" spans="1:12" ht="18.75">
      <c r="A349" s="160"/>
      <c r="B349" s="160"/>
      <c r="C349" s="160"/>
      <c r="D349" s="187"/>
      <c r="E349" s="160"/>
      <c r="F349" s="172"/>
      <c r="G349" s="160"/>
      <c r="H349" s="160"/>
      <c r="I349" s="160"/>
      <c r="J349" s="160"/>
      <c r="K349" s="160"/>
      <c r="L349" s="160"/>
    </row>
    <row r="350" spans="1:12" ht="18.75">
      <c r="A350" s="160"/>
      <c r="B350" s="160"/>
      <c r="C350" s="160"/>
      <c r="D350" s="187"/>
      <c r="E350" s="160"/>
      <c r="F350" s="172"/>
      <c r="G350" s="160"/>
      <c r="H350" s="160"/>
      <c r="I350" s="160"/>
      <c r="J350" s="160"/>
      <c r="K350" s="160"/>
      <c r="L350" s="160"/>
    </row>
    <row r="351" spans="1:12" ht="18.75">
      <c r="A351" s="160"/>
      <c r="B351" s="160"/>
      <c r="C351" s="160"/>
      <c r="D351" s="187"/>
      <c r="E351" s="160"/>
      <c r="F351" s="172"/>
      <c r="G351" s="160"/>
      <c r="H351" s="160"/>
      <c r="I351" s="160"/>
      <c r="J351" s="160"/>
      <c r="K351" s="160"/>
      <c r="L351" s="160"/>
    </row>
    <row r="352" spans="1:12" ht="18.75">
      <c r="A352" s="160"/>
      <c r="B352" s="160"/>
      <c r="C352" s="160"/>
      <c r="D352" s="187"/>
      <c r="E352" s="160"/>
      <c r="F352" s="172"/>
      <c r="G352" s="160"/>
      <c r="H352" s="160"/>
      <c r="I352" s="160"/>
      <c r="J352" s="160"/>
      <c r="K352" s="160"/>
      <c r="L352" s="160"/>
    </row>
    <row r="353" spans="1:12" ht="18.75">
      <c r="A353" s="160"/>
      <c r="B353" s="160"/>
      <c r="C353" s="160"/>
      <c r="D353" s="187"/>
      <c r="E353" s="160"/>
      <c r="F353" s="172"/>
      <c r="G353" s="160"/>
      <c r="H353" s="160"/>
      <c r="I353" s="160"/>
      <c r="J353" s="160"/>
      <c r="K353" s="160"/>
      <c r="L353" s="160"/>
    </row>
    <row r="354" spans="1:12" ht="18.75">
      <c r="A354" s="160"/>
      <c r="B354" s="160"/>
      <c r="C354" s="160"/>
      <c r="D354" s="187"/>
      <c r="E354" s="160"/>
      <c r="F354" s="172"/>
      <c r="G354" s="160"/>
      <c r="H354" s="160"/>
      <c r="I354" s="160"/>
      <c r="J354" s="160"/>
      <c r="K354" s="160"/>
      <c r="L354" s="160"/>
    </row>
    <row r="355" spans="1:12" ht="18.75">
      <c r="A355" s="160"/>
      <c r="B355" s="160"/>
      <c r="C355" s="160"/>
      <c r="D355" s="187"/>
      <c r="E355" s="160"/>
      <c r="F355" s="172"/>
      <c r="G355" s="160"/>
      <c r="H355" s="160"/>
      <c r="I355" s="160"/>
      <c r="J355" s="160"/>
      <c r="K355" s="160"/>
      <c r="L355" s="160"/>
    </row>
    <row r="356" spans="1:12" ht="18.75">
      <c r="A356" s="160"/>
      <c r="B356" s="160"/>
      <c r="C356" s="160"/>
      <c r="D356" s="187"/>
      <c r="E356" s="160"/>
      <c r="F356" s="172"/>
      <c r="G356" s="160"/>
      <c r="H356" s="160"/>
      <c r="I356" s="160"/>
      <c r="J356" s="160"/>
      <c r="K356" s="160"/>
      <c r="L356" s="160"/>
    </row>
    <row r="357" spans="1:12" ht="18.75">
      <c r="A357" s="160"/>
      <c r="B357" s="160"/>
      <c r="C357" s="160"/>
      <c r="D357" s="187"/>
      <c r="E357" s="160"/>
      <c r="F357" s="172"/>
      <c r="G357" s="160"/>
      <c r="H357" s="160"/>
      <c r="I357" s="160"/>
      <c r="J357" s="160"/>
      <c r="K357" s="160"/>
      <c r="L357" s="160"/>
    </row>
    <row r="358" spans="1:12" ht="18.75">
      <c r="A358" s="160"/>
      <c r="B358" s="160"/>
      <c r="C358" s="160"/>
      <c r="D358" s="187"/>
      <c r="E358" s="160"/>
      <c r="F358" s="172"/>
      <c r="G358" s="160"/>
      <c r="H358" s="160"/>
      <c r="I358" s="160"/>
      <c r="J358" s="160"/>
      <c r="K358" s="160"/>
      <c r="L358" s="160"/>
    </row>
    <row r="359" spans="1:3" ht="13.5">
      <c r="A359" s="122"/>
      <c r="B359" s="122"/>
      <c r="C359" s="122"/>
    </row>
    <row r="360" spans="1:3" ht="13.5">
      <c r="A360" s="122"/>
      <c r="B360" s="122"/>
      <c r="C360" s="122"/>
    </row>
    <row r="361" spans="1:3" ht="13.5">
      <c r="A361" s="122"/>
      <c r="B361" s="122"/>
      <c r="C361" s="122"/>
    </row>
    <row r="362" spans="1:3" ht="13.5">
      <c r="A362" s="122"/>
      <c r="B362" s="122"/>
      <c r="C362" s="122"/>
    </row>
    <row r="363" spans="1:3" ht="13.5">
      <c r="A363" s="122"/>
      <c r="B363" s="122"/>
      <c r="C363" s="122"/>
    </row>
    <row r="364" spans="1:3" ht="13.5">
      <c r="A364" s="122"/>
      <c r="B364" s="122"/>
      <c r="C364" s="122"/>
    </row>
    <row r="365" spans="1:3" ht="13.5">
      <c r="A365" s="122"/>
      <c r="B365" s="122"/>
      <c r="C365" s="122"/>
    </row>
    <row r="366" spans="1:3" ht="13.5">
      <c r="A366" s="122"/>
      <c r="B366" s="122"/>
      <c r="C366" s="122"/>
    </row>
    <row r="367" spans="1:3" ht="13.5">
      <c r="A367" s="122"/>
      <c r="B367" s="122"/>
      <c r="C367" s="122"/>
    </row>
    <row r="368" spans="1:3" ht="13.5">
      <c r="A368" s="122"/>
      <c r="B368" s="122"/>
      <c r="C368" s="122"/>
    </row>
    <row r="369" spans="1:3" ht="13.5">
      <c r="A369" s="122"/>
      <c r="B369" s="122"/>
      <c r="C369" s="122"/>
    </row>
    <row r="370" spans="1:3" ht="13.5">
      <c r="A370" s="122"/>
      <c r="B370" s="122"/>
      <c r="C370" s="122"/>
    </row>
    <row r="371" spans="1:3" ht="13.5">
      <c r="A371" s="122"/>
      <c r="B371" s="122"/>
      <c r="C371" s="122"/>
    </row>
    <row r="372" spans="1:3" ht="13.5">
      <c r="A372" s="122"/>
      <c r="B372" s="122"/>
      <c r="C372" s="122"/>
    </row>
    <row r="373" spans="1:3" ht="13.5">
      <c r="A373" s="122"/>
      <c r="B373" s="122"/>
      <c r="C373" s="122"/>
    </row>
    <row r="374" spans="1:3" ht="13.5">
      <c r="A374" s="122"/>
      <c r="B374" s="122"/>
      <c r="C374" s="122"/>
    </row>
    <row r="375" spans="1:3" ht="13.5">
      <c r="A375" s="122"/>
      <c r="B375" s="122"/>
      <c r="C375" s="122"/>
    </row>
    <row r="376" spans="1:3" ht="13.5">
      <c r="A376" s="122"/>
      <c r="B376" s="122"/>
      <c r="C376" s="122"/>
    </row>
    <row r="377" spans="1:3" ht="13.5">
      <c r="A377" s="122"/>
      <c r="B377" s="122"/>
      <c r="C377" s="122"/>
    </row>
    <row r="378" spans="1:3" ht="13.5">
      <c r="A378" s="122"/>
      <c r="B378" s="122"/>
      <c r="C378" s="122"/>
    </row>
    <row r="379" spans="1:3" ht="13.5">
      <c r="A379" s="122"/>
      <c r="B379" s="122"/>
      <c r="C379" s="122"/>
    </row>
    <row r="380" spans="1:3" ht="13.5">
      <c r="A380" s="122"/>
      <c r="B380" s="122"/>
      <c r="C380" s="122"/>
    </row>
    <row r="381" spans="1:3" ht="13.5">
      <c r="A381" s="122"/>
      <c r="B381" s="122"/>
      <c r="C381" s="122"/>
    </row>
    <row r="382" spans="1:3" ht="13.5">
      <c r="A382" s="122"/>
      <c r="B382" s="122"/>
      <c r="C382" s="122"/>
    </row>
    <row r="383" spans="1:3" ht="13.5">
      <c r="A383" s="122"/>
      <c r="B383" s="122"/>
      <c r="C383" s="122"/>
    </row>
    <row r="384" spans="1:3" ht="13.5">
      <c r="A384" s="122"/>
      <c r="B384" s="122"/>
      <c r="C384" s="122"/>
    </row>
    <row r="385" spans="1:3" ht="13.5">
      <c r="A385" s="122"/>
      <c r="B385" s="122"/>
      <c r="C385" s="122"/>
    </row>
    <row r="386" spans="1:3" ht="13.5">
      <c r="A386" s="122"/>
      <c r="B386" s="122"/>
      <c r="C386" s="122"/>
    </row>
    <row r="387" spans="1:3" ht="13.5">
      <c r="A387" s="122"/>
      <c r="B387" s="122"/>
      <c r="C387" s="122"/>
    </row>
    <row r="388" spans="1:3" ht="13.5">
      <c r="A388" s="122"/>
      <c r="B388" s="122"/>
      <c r="C388" s="122"/>
    </row>
    <row r="389" spans="1:3" ht="13.5">
      <c r="A389" s="122"/>
      <c r="B389" s="122"/>
      <c r="C389" s="122"/>
    </row>
    <row r="390" spans="1:3" ht="13.5">
      <c r="A390" s="122"/>
      <c r="B390" s="122"/>
      <c r="C390" s="122"/>
    </row>
    <row r="391" spans="1:3" ht="13.5">
      <c r="A391" s="122"/>
      <c r="B391" s="122"/>
      <c r="C391" s="122"/>
    </row>
    <row r="392" spans="1:3" ht="13.5">
      <c r="A392" s="122"/>
      <c r="B392" s="122"/>
      <c r="C392" s="122"/>
    </row>
    <row r="393" spans="1:3" ht="13.5">
      <c r="A393" s="122"/>
      <c r="B393" s="122"/>
      <c r="C393" s="122"/>
    </row>
    <row r="394" spans="1:3" ht="13.5">
      <c r="A394" s="122"/>
      <c r="B394" s="122"/>
      <c r="C394" s="122"/>
    </row>
    <row r="395" spans="1:3" ht="13.5">
      <c r="A395" s="122"/>
      <c r="B395" s="122"/>
      <c r="C395" s="122"/>
    </row>
    <row r="396" spans="1:3" ht="13.5">
      <c r="A396" s="122"/>
      <c r="B396" s="122"/>
      <c r="C396" s="122"/>
    </row>
    <row r="397" spans="1:3" ht="13.5">
      <c r="A397" s="122"/>
      <c r="B397" s="122"/>
      <c r="C397" s="122"/>
    </row>
    <row r="398" spans="1:3" ht="13.5">
      <c r="A398" s="122"/>
      <c r="B398" s="122"/>
      <c r="C398" s="122"/>
    </row>
    <row r="399" spans="1:3" ht="13.5">
      <c r="A399" s="122"/>
      <c r="B399" s="122"/>
      <c r="C399" s="122"/>
    </row>
    <row r="400" spans="1:3" ht="13.5">
      <c r="A400" s="122"/>
      <c r="B400" s="122"/>
      <c r="C400" s="122"/>
    </row>
    <row r="401" spans="1:3" ht="13.5">
      <c r="A401" s="122"/>
      <c r="B401" s="122"/>
      <c r="C401" s="122"/>
    </row>
    <row r="402" spans="1:3" ht="13.5">
      <c r="A402" s="122"/>
      <c r="B402" s="122"/>
      <c r="C402" s="122"/>
    </row>
    <row r="403" spans="1:3" ht="13.5">
      <c r="A403" s="122"/>
      <c r="B403" s="122"/>
      <c r="C403" s="122"/>
    </row>
    <row r="404" spans="1:3" ht="13.5">
      <c r="A404" s="122"/>
      <c r="B404" s="122"/>
      <c r="C404" s="122"/>
    </row>
    <row r="405" spans="1:3" ht="13.5">
      <c r="A405" s="122"/>
      <c r="B405" s="122"/>
      <c r="C405" s="122"/>
    </row>
    <row r="406" spans="1:3" ht="13.5">
      <c r="A406" s="122"/>
      <c r="B406" s="122"/>
      <c r="C406" s="122"/>
    </row>
    <row r="407" spans="1:3" ht="13.5">
      <c r="A407" s="122"/>
      <c r="B407" s="122"/>
      <c r="C407" s="122"/>
    </row>
    <row r="408" spans="1:3" ht="13.5">
      <c r="A408" s="122"/>
      <c r="B408" s="122"/>
      <c r="C408" s="122"/>
    </row>
    <row r="409" spans="1:3" ht="13.5">
      <c r="A409" s="122"/>
      <c r="B409" s="122"/>
      <c r="C409" s="122"/>
    </row>
    <row r="410" spans="1:3" ht="13.5">
      <c r="A410" s="122"/>
      <c r="B410" s="122"/>
      <c r="C410" s="122"/>
    </row>
    <row r="411" spans="1:3" ht="13.5">
      <c r="A411" s="122"/>
      <c r="B411" s="122"/>
      <c r="C411" s="122"/>
    </row>
    <row r="412" spans="1:3" ht="13.5">
      <c r="A412" s="122"/>
      <c r="B412" s="122"/>
      <c r="C412" s="122"/>
    </row>
    <row r="413" spans="1:3" ht="13.5">
      <c r="A413" s="122"/>
      <c r="B413" s="122"/>
      <c r="C413" s="122"/>
    </row>
    <row r="414" spans="1:3" ht="13.5">
      <c r="A414" s="122"/>
      <c r="B414" s="122"/>
      <c r="C414" s="122"/>
    </row>
    <row r="415" spans="1:3" ht="13.5">
      <c r="A415" s="122"/>
      <c r="B415" s="122"/>
      <c r="C415" s="122"/>
    </row>
    <row r="416" spans="1:3" ht="13.5">
      <c r="A416" s="122"/>
      <c r="B416" s="122"/>
      <c r="C416" s="122"/>
    </row>
  </sheetData>
  <mergeCells count="34">
    <mergeCell ref="A188:C188"/>
    <mergeCell ref="B158:C158"/>
    <mergeCell ref="A165:C165"/>
    <mergeCell ref="B166:C166"/>
    <mergeCell ref="B171:C171"/>
    <mergeCell ref="A174:C174"/>
    <mergeCell ref="A175:C175"/>
    <mergeCell ref="B64:C64"/>
    <mergeCell ref="B55:C55"/>
    <mergeCell ref="A89:C89"/>
    <mergeCell ref="A90:C90"/>
    <mergeCell ref="B111:C111"/>
    <mergeCell ref="A125:C125"/>
    <mergeCell ref="B126:C126"/>
    <mergeCell ref="B143:C143"/>
    <mergeCell ref="B11:C11"/>
    <mergeCell ref="B14:C14"/>
    <mergeCell ref="B17:C17"/>
    <mergeCell ref="A7:C7"/>
    <mergeCell ref="B8:C8"/>
    <mergeCell ref="A54:C54"/>
    <mergeCell ref="B24:C24"/>
    <mergeCell ref="B40:C40"/>
    <mergeCell ref="A23:C23"/>
    <mergeCell ref="B91:C91"/>
    <mergeCell ref="A1:F1"/>
    <mergeCell ref="A2:F2"/>
    <mergeCell ref="F5:F6"/>
    <mergeCell ref="A5:C5"/>
    <mergeCell ref="D5:D6"/>
    <mergeCell ref="B75:C75"/>
    <mergeCell ref="A74:C74"/>
    <mergeCell ref="E5:E6"/>
    <mergeCell ref="B20:C20"/>
  </mergeCells>
  <printOptions horizontalCentered="1"/>
  <pageMargins left="0.6" right="0.6" top="0.61" bottom="0.58" header="0.2" footer="0.19"/>
  <pageSetup firstPageNumber="15" useFirstPageNumber="1" horizontalDpi="600" verticalDpi="600" orientation="landscape" paperSize="9" scale="55" r:id="rId1"/>
  <headerFooter alignWithMargins="0">
    <oddFooter>&amp;C-&amp;P+-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workbookViewId="0" topLeftCell="A1">
      <selection activeCell="E5" sqref="E5"/>
    </sheetView>
  </sheetViews>
  <sheetFormatPr defaultColWidth="8.88671875" defaultRowHeight="13.5"/>
  <cols>
    <col min="1" max="16384" width="8.88671875" style="376" customWidth="1"/>
  </cols>
  <sheetData>
    <row r="1" spans="1:4" ht="18.75">
      <c r="A1" s="397"/>
      <c r="B1" s="397"/>
      <c r="C1" s="397"/>
      <c r="D1" s="397"/>
    </row>
    <row r="2" ht="27" customHeight="1"/>
    <row r="3" ht="27" customHeight="1"/>
    <row r="4" spans="1:16" ht="76.5">
      <c r="A4" s="398" t="s">
        <v>488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</row>
    <row r="5" ht="108.75" customHeight="1"/>
    <row r="6" ht="48" customHeight="1"/>
    <row r="7" ht="108.75" customHeight="1"/>
    <row r="8" spans="1:16" ht="46.5">
      <c r="A8" s="399" t="s">
        <v>626</v>
      </c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</row>
  </sheetData>
  <mergeCells count="3">
    <mergeCell ref="A1:D1"/>
    <mergeCell ref="A4:P4"/>
    <mergeCell ref="A8:P8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2009-01-06T06:24:50Z</cp:lastPrinted>
  <dcterms:created xsi:type="dcterms:W3CDTF">2006-12-26T09:23:42Z</dcterms:created>
  <dcterms:modified xsi:type="dcterms:W3CDTF">2009-01-06T06:24:57Z</dcterms:modified>
  <cp:category/>
  <cp:version/>
  <cp:contentType/>
  <cp:contentStatus/>
</cp:coreProperties>
</file>