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945" activeTab="0"/>
  </bookViews>
  <sheets>
    <sheet name="1.자금계산서" sheetId="1" r:id="rId1"/>
    <sheet name="2.재무제표" sheetId="2" r:id="rId2"/>
    <sheet name="3.운영계산서" sheetId="3" r:id="rId3"/>
    <sheet name="4.결산공고" sheetId="4" r:id="rId4"/>
    <sheet name="5.감사증명서" sheetId="5" r:id="rId5"/>
  </sheets>
  <definedNames>
    <definedName name="_xlnm.Print_Titles" localSheetId="0">'1.자금계산서'!$3:$5</definedName>
    <definedName name="_xlnm.Print_Titles" localSheetId="1">'2.재무제표'!$3:$5</definedName>
    <definedName name="_xlnm.Print_Titles" localSheetId="2">'3.운영계산서'!$3:$5</definedName>
  </definedNames>
  <calcPr fullCalcOnLoad="1"/>
</workbook>
</file>

<file path=xl/sharedStrings.xml><?xml version="1.0" encoding="utf-8"?>
<sst xmlns="http://schemas.openxmlformats.org/spreadsheetml/2006/main" count="491" uniqueCount="367">
  <si>
    <t>(단위 : 천원)</t>
  </si>
  <si>
    <t>계정과목</t>
  </si>
  <si>
    <t>자  금  수  입</t>
  </si>
  <si>
    <t>자  금  지  출</t>
  </si>
  <si>
    <t>장</t>
  </si>
  <si>
    <t>관</t>
  </si>
  <si>
    <t>항</t>
  </si>
  <si>
    <t>목</t>
  </si>
  <si>
    <t>증감액</t>
  </si>
  <si>
    <t>운영수입</t>
  </si>
  <si>
    <t>운영지출</t>
  </si>
  <si>
    <t>자산부채수입</t>
  </si>
  <si>
    <t>자산부채지출</t>
  </si>
  <si>
    <t>기초자금</t>
  </si>
  <si>
    <t>기말자금</t>
  </si>
  <si>
    <t>자금수입총계</t>
  </si>
  <si>
    <t>자금지출총계</t>
  </si>
  <si>
    <t>산학협력수익</t>
  </si>
  <si>
    <t>산학협력비</t>
  </si>
  <si>
    <t>산학협력연구수익</t>
  </si>
  <si>
    <t>산학협력연구비</t>
  </si>
  <si>
    <t>인건비</t>
  </si>
  <si>
    <t>교육운영수익</t>
  </si>
  <si>
    <t>연구제경비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</si>
  <si>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</si>
  <si>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</si>
  <si>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</si>
  <si>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</si>
  <si>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</si>
  <si>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</si>
  <si>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기타산학협력수익</t>
  </si>
  <si>
    <t>기타교육운영비</t>
  </si>
  <si>
    <t>지적재산권운영이전비</t>
  </si>
  <si>
    <t>학교시설사용료</t>
  </si>
  <si>
    <t>산학협력보상금</t>
  </si>
  <si>
    <t>기타산학협력비</t>
  </si>
  <si>
    <t>보조금수익</t>
  </si>
  <si>
    <t>보조사업비</t>
  </si>
  <si>
    <t>국고보조금수익</t>
  </si>
  <si>
    <t>연구비</t>
  </si>
  <si>
    <t>교육인적자원부보조금</t>
  </si>
  <si>
    <t>기타국고보조금</t>
  </si>
  <si>
    <t>지자체보조금</t>
  </si>
  <si>
    <t>기타보조사업비</t>
  </si>
  <si>
    <t>전입및기부금수익</t>
  </si>
  <si>
    <t>일반관리비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</si>
  <si>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</si>
  <si>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</si>
  <si>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</si>
  <si>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</si>
  <si>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</si>
  <si>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</si>
  <si>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</si>
  <si>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기타전입금</t>
  </si>
  <si>
    <t>여비교통비</t>
  </si>
  <si>
    <t>기부금수익</t>
  </si>
  <si>
    <t>교육훈련비</t>
  </si>
  <si>
    <t>일반기부금</t>
  </si>
  <si>
    <t>소모품비</t>
  </si>
  <si>
    <t>지정기부금</t>
  </si>
  <si>
    <t>리스임차료</t>
  </si>
  <si>
    <t>업무추진비</t>
  </si>
  <si>
    <t>회의비</t>
  </si>
  <si>
    <t>지급수수료</t>
  </si>
  <si>
    <t>세금과공과</t>
  </si>
  <si>
    <t>학교회계전출금</t>
  </si>
  <si>
    <t>기타일반관리비</t>
  </si>
  <si>
    <t>운영외수익</t>
  </si>
  <si>
    <t>운영외비용</t>
  </si>
  <si>
    <t>이자수익</t>
  </si>
  <si>
    <t>배당금수익</t>
  </si>
  <si>
    <t>기타운영외비용</t>
  </si>
  <si>
    <t>임대료수익</t>
  </si>
  <si>
    <t>전기오류수정이익</t>
  </si>
  <si>
    <t>기타운영외수익</t>
  </si>
  <si>
    <t>운영활동수입</t>
  </si>
  <si>
    <t>운영활동 지출</t>
  </si>
  <si>
    <t>유동자산자금유입</t>
  </si>
  <si>
    <t>유동자산자금지출</t>
  </si>
  <si>
    <t>유가증권매각대</t>
  </si>
  <si>
    <t>유가증권매입지출</t>
  </si>
  <si>
    <t>매출채권회수액</t>
  </si>
  <si>
    <t>미수금회수액</t>
  </si>
  <si>
    <t>미수수익회수액</t>
  </si>
  <si>
    <t>선급금회수액</t>
  </si>
  <si>
    <t>선급금 지출액</t>
  </si>
  <si>
    <t>선급비용회수액</t>
  </si>
  <si>
    <t>선급비용 지출액</t>
  </si>
  <si>
    <t>선급법인세회수액</t>
  </si>
  <si>
    <t>선급법인세 지출액</t>
  </si>
  <si>
    <t>부가세대급금회수액</t>
  </si>
  <si>
    <t>부가세대급금 지출액</t>
  </si>
  <si>
    <t>기타당좌자산회수액</t>
  </si>
  <si>
    <t>유동부채자금유입</t>
  </si>
  <si>
    <t>유동부채자금유출</t>
  </si>
  <si>
    <t>매입채무 상환지출</t>
  </si>
  <si>
    <t>미지급금 상환지출</t>
  </si>
  <si>
    <t>선수금 입금액</t>
  </si>
  <si>
    <t>선수금 반납지출</t>
  </si>
  <si>
    <t>예수금 입금액</t>
  </si>
  <si>
    <t>예수금 지출액</t>
  </si>
  <si>
    <t>제세예수금 입금액</t>
  </si>
  <si>
    <t>제세예수금 지출액</t>
  </si>
  <si>
    <t>부가세예수금 입금액</t>
  </si>
  <si>
    <t>부가세예수금 지출액</t>
  </si>
  <si>
    <t>미지급비용 지출액</t>
  </si>
  <si>
    <t>선수수익 입금액</t>
  </si>
  <si>
    <t>선수수익 유출액</t>
  </si>
  <si>
    <t>가수금 입금액</t>
  </si>
  <si>
    <t>가수금 유출액</t>
  </si>
  <si>
    <t>기타유동부채 입금액</t>
  </si>
  <si>
    <t>기타유동부채 지출액</t>
  </si>
  <si>
    <t>고정부채자금유출</t>
  </si>
  <si>
    <t>퇴직급여충당금지출</t>
  </si>
  <si>
    <t>투자활동수입</t>
  </si>
  <si>
    <t>투자활동지출</t>
  </si>
  <si>
    <t>투자자산수입</t>
  </si>
  <si>
    <t>투자자산지출</t>
  </si>
  <si>
    <t>장기금융상품인출</t>
  </si>
  <si>
    <t>장기금융상품의증가</t>
  </si>
  <si>
    <t>투자유가증권매각대</t>
  </si>
  <si>
    <t>투자유가증권취득</t>
  </si>
  <si>
    <t>출자금회수</t>
  </si>
  <si>
    <t>출자금의투자지출</t>
  </si>
  <si>
    <t>연구기금인출</t>
  </si>
  <si>
    <t>연구기금적립지출</t>
  </si>
  <si>
    <t>건축기금인출</t>
  </si>
  <si>
    <t>건축기금적립지출</t>
  </si>
  <si>
    <t>장학기금인출</t>
  </si>
  <si>
    <t>장학기금적립지출</t>
  </si>
  <si>
    <t>기타기금인출</t>
  </si>
  <si>
    <t>기타기금적립지출</t>
  </si>
  <si>
    <t>보증금회수수입</t>
  </si>
  <si>
    <t>보증금지출</t>
  </si>
  <si>
    <t>기타투자자산수입</t>
  </si>
  <si>
    <t>기타투자자산지출</t>
  </si>
  <si>
    <t>유형자산매각대</t>
  </si>
  <si>
    <t>유형자산취득지출</t>
  </si>
  <si>
    <t>토지매각대</t>
  </si>
  <si>
    <t>토지취득</t>
  </si>
  <si>
    <t>건물매각대</t>
  </si>
  <si>
    <t>건물취득</t>
  </si>
  <si>
    <t>구축물매각대</t>
  </si>
  <si>
    <t>구축물취득</t>
  </si>
  <si>
    <t>기계기구매각대</t>
  </si>
  <si>
    <t>기계기구취득</t>
  </si>
  <si>
    <t>집기비품매각대</t>
  </si>
  <si>
    <t>집기비품취득</t>
  </si>
  <si>
    <t>차량운반구매각대</t>
  </si>
  <si>
    <t>차량운반구취득</t>
  </si>
  <si>
    <t>건설중인자산의취득</t>
  </si>
  <si>
    <t>기타유형자산매각대</t>
  </si>
  <si>
    <t>기타유형자산취득</t>
  </si>
  <si>
    <t>무형자산매각대</t>
  </si>
  <si>
    <t>무형자산취득지출</t>
  </si>
  <si>
    <t>지적재산권매각대</t>
  </si>
  <si>
    <t>지적재산권취득</t>
  </si>
  <si>
    <t>개발비취득</t>
  </si>
  <si>
    <t>임차권리금매각대</t>
  </si>
  <si>
    <t>임차권리금취득</t>
  </si>
  <si>
    <t>기타무형자산매각대</t>
  </si>
  <si>
    <t>기타무형자산취득</t>
  </si>
  <si>
    <t>재무활동수입</t>
  </si>
  <si>
    <t>재무활동지출</t>
  </si>
  <si>
    <t>부채의차입</t>
  </si>
  <si>
    <t>부채의상환</t>
  </si>
  <si>
    <t>임대보증금 증가</t>
  </si>
  <si>
    <t>임대보증금 감소</t>
  </si>
  <si>
    <t>기타고정부채의증가</t>
  </si>
  <si>
    <t>기타고정부채의감소</t>
  </si>
  <si>
    <t>기본금의조달</t>
  </si>
  <si>
    <t>기본금의반환</t>
  </si>
  <si>
    <t>출연기본금의 증가</t>
  </si>
  <si>
    <t>출연기본금의 감소</t>
  </si>
  <si>
    <t>기초의자금</t>
  </si>
  <si>
    <t>기말의자금</t>
  </si>
  <si>
    <t>자    산</t>
  </si>
  <si>
    <t>부채와기본금</t>
  </si>
  <si>
    <t>관</t>
  </si>
  <si>
    <t>항</t>
  </si>
  <si>
    <t>목</t>
  </si>
  <si>
    <t>유동자산</t>
  </si>
  <si>
    <t>부채총계</t>
  </si>
  <si>
    <t>고정자산</t>
  </si>
  <si>
    <t>기본금총계</t>
  </si>
  <si>
    <t>자산총계</t>
  </si>
  <si>
    <t>부채와기본금총계</t>
  </si>
  <si>
    <t>자  산</t>
  </si>
  <si>
    <t>부  채</t>
  </si>
  <si>
    <t>유동부채</t>
  </si>
  <si>
    <t>당좌자산</t>
  </si>
  <si>
    <t>현금</t>
  </si>
  <si>
    <t>매입채무</t>
  </si>
  <si>
    <t>현금성자산</t>
  </si>
  <si>
    <t>미지급금</t>
  </si>
  <si>
    <t>단기금융상품</t>
  </si>
  <si>
    <t>선수금</t>
  </si>
  <si>
    <t>유가증권</t>
  </si>
  <si>
    <t>예수금</t>
  </si>
  <si>
    <t>매출채권</t>
  </si>
  <si>
    <t>제세예수금</t>
  </si>
  <si>
    <t xml:space="preserve">  (대손충당금)</t>
  </si>
  <si>
    <t>부가세예수금</t>
  </si>
  <si>
    <t>미수금</t>
  </si>
  <si>
    <t>미지급비용</t>
  </si>
  <si>
    <t>선수수익</t>
  </si>
  <si>
    <t>미수수익</t>
  </si>
  <si>
    <t>가수금</t>
  </si>
  <si>
    <t>가지급금</t>
  </si>
  <si>
    <t>기타유동부채</t>
  </si>
  <si>
    <t>선급금</t>
  </si>
  <si>
    <t>고정부채</t>
  </si>
  <si>
    <t>선급비용</t>
  </si>
  <si>
    <t>선급법인세</t>
  </si>
  <si>
    <t>임대보증금</t>
  </si>
  <si>
    <t>부가세대급금</t>
  </si>
  <si>
    <t>퇴직급여충당금</t>
  </si>
  <si>
    <t>기타당좌자산</t>
  </si>
  <si>
    <t>기타고정부채</t>
  </si>
  <si>
    <t>재고자산</t>
  </si>
  <si>
    <t>산업재산권</t>
  </si>
  <si>
    <t>기타재고자산</t>
  </si>
  <si>
    <t>기본금</t>
  </si>
  <si>
    <t>투자자산</t>
  </si>
  <si>
    <t>출연기본금</t>
  </si>
  <si>
    <t>장기금융상품</t>
  </si>
  <si>
    <t>투자유가증권</t>
  </si>
  <si>
    <t>출자금</t>
  </si>
  <si>
    <t>적립금</t>
  </si>
  <si>
    <t>연구기금</t>
  </si>
  <si>
    <t>건축기금</t>
  </si>
  <si>
    <t>연구적립금</t>
  </si>
  <si>
    <t>장학기금</t>
  </si>
  <si>
    <t>건축적립금</t>
  </si>
  <si>
    <t>기타기금</t>
  </si>
  <si>
    <t>장학적립금</t>
  </si>
  <si>
    <t>보증금</t>
  </si>
  <si>
    <t>기타적립금</t>
  </si>
  <si>
    <t>기타투자자산</t>
  </si>
  <si>
    <t>유형자산</t>
  </si>
  <si>
    <t>차기이월운영차손익</t>
  </si>
  <si>
    <t>토지</t>
  </si>
  <si>
    <t>건물</t>
  </si>
  <si>
    <t xml:space="preserve">  (감가상각누계액)</t>
  </si>
  <si>
    <t>전기이월운영차손익</t>
  </si>
  <si>
    <t>구축물</t>
  </si>
  <si>
    <t>당기운영차손익</t>
  </si>
  <si>
    <t>기계기구</t>
  </si>
  <si>
    <t>집기비품</t>
  </si>
  <si>
    <t>차량운반구</t>
  </si>
  <si>
    <t>건설중인자산</t>
  </si>
  <si>
    <t>기타유형자산</t>
  </si>
  <si>
    <t>무형자산</t>
  </si>
  <si>
    <t>지적재산권</t>
  </si>
  <si>
    <t>개발비</t>
  </si>
  <si>
    <t>임차권리금</t>
  </si>
  <si>
    <t>기타무형자산</t>
  </si>
  <si>
    <t>자 산 총 계</t>
  </si>
  <si>
    <t>계정과목</t>
  </si>
  <si>
    <t>수    익</t>
  </si>
  <si>
    <t>비    용</t>
  </si>
  <si>
    <t>증감액</t>
  </si>
  <si>
    <t>산학협력수익</t>
  </si>
  <si>
    <t>산학협력비</t>
  </si>
  <si>
    <t>보조금수익</t>
  </si>
  <si>
    <t>보조금사업비</t>
  </si>
  <si>
    <t>전입및기부금수익</t>
  </si>
  <si>
    <t>일반관리비</t>
  </si>
  <si>
    <t>운영외수익</t>
  </si>
  <si>
    <t>운영외비용</t>
  </si>
  <si>
    <t>당기운영차손익</t>
  </si>
  <si>
    <t>수  익  총  계</t>
  </si>
  <si>
    <t>비  용  총  계</t>
  </si>
  <si>
    <t>운영수익</t>
  </si>
  <si>
    <t>운영비용</t>
  </si>
  <si>
    <t>산학협력연구수익</t>
  </si>
  <si>
    <t>산학협력연구비</t>
  </si>
  <si>
    <t>인건비</t>
  </si>
  <si>
    <t>교육운영수익</t>
  </si>
  <si>
    <t>연구제경비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</si>
  <si>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</si>
  <si>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</si>
  <si>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</si>
  <si>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</si>
  <si>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</si>
  <si>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</si>
  <si>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기타산학협력수익</t>
  </si>
  <si>
    <t>기타교육운영비</t>
  </si>
  <si>
    <t>지적재산권운영이전비</t>
  </si>
  <si>
    <t>학교시설사용료</t>
  </si>
  <si>
    <t>산학협력보상금</t>
  </si>
  <si>
    <t>기타산학협력비</t>
  </si>
  <si>
    <t>국고보조금수익</t>
  </si>
  <si>
    <t>연구비</t>
  </si>
  <si>
    <t>교육인적자원부보조금</t>
  </si>
  <si>
    <t>기타국고보조금</t>
  </si>
  <si>
    <t>지자체보조금</t>
  </si>
  <si>
    <t>기타보조사업비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</si>
  <si>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</si>
  <si>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</si>
  <si>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</si>
  <si>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</si>
  <si>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</si>
  <si>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</si>
  <si>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</si>
  <si>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기타전입금</t>
  </si>
  <si>
    <t>여비교통비</t>
  </si>
  <si>
    <t>기부금수익</t>
  </si>
  <si>
    <t>교육훈련비</t>
  </si>
  <si>
    <t>일반기부금</t>
  </si>
  <si>
    <t>소모품비</t>
  </si>
  <si>
    <t>지정기부금</t>
  </si>
  <si>
    <t>리스임차료</t>
  </si>
  <si>
    <t>현물기부금</t>
  </si>
  <si>
    <t>업무추진비</t>
  </si>
  <si>
    <t>회의비</t>
  </si>
  <si>
    <t>지급수수료</t>
  </si>
  <si>
    <t>세금과공과</t>
  </si>
  <si>
    <t>감가상각비</t>
  </si>
  <si>
    <t>무형자산상각비</t>
  </si>
  <si>
    <t>대손상각비</t>
  </si>
  <si>
    <t>출판인쇄비</t>
  </si>
  <si>
    <t>홍보비</t>
  </si>
  <si>
    <t>수선비</t>
  </si>
  <si>
    <t>학교회계전출금</t>
  </si>
  <si>
    <t>이자수익</t>
  </si>
  <si>
    <t>유가증권처분손실</t>
  </si>
  <si>
    <t>배당금수익</t>
  </si>
  <si>
    <t>유가증권평가손실</t>
  </si>
  <si>
    <t>임대료수익</t>
  </si>
  <si>
    <t>외환차손</t>
  </si>
  <si>
    <t>유가증권평가이익</t>
  </si>
  <si>
    <t>외화환산손실</t>
  </si>
  <si>
    <t>유가증권처분이익</t>
  </si>
  <si>
    <t>유형자산처분손실</t>
  </si>
  <si>
    <t>외환차익</t>
  </si>
  <si>
    <t>무형자산처분손실</t>
  </si>
  <si>
    <t>외화환산이익</t>
  </si>
  <si>
    <t>전기오류수정손실</t>
  </si>
  <si>
    <t>유형자산처분이익</t>
  </si>
  <si>
    <t>기타운영외비용</t>
  </si>
  <si>
    <t>무형자산처분이익</t>
  </si>
  <si>
    <t>대손충당금환입</t>
  </si>
  <si>
    <t>전기오류수정이익</t>
  </si>
  <si>
    <t>당기운영차손익</t>
  </si>
  <si>
    <t>기타운영외수익</t>
  </si>
  <si>
    <t>운영수익 총계</t>
  </si>
  <si>
    <t>비 용 총 계</t>
  </si>
  <si>
    <t>강원대학교 산학협력단 2004년 결산자료</t>
  </si>
  <si>
    <t>1. 자금계산서</t>
  </si>
  <si>
    <t>2. 재무제표</t>
  </si>
  <si>
    <t>3. 운영계산서</t>
  </si>
  <si>
    <t>강원대학교 산학협력단 2005년 결산</t>
  </si>
  <si>
    <t>고유목적수익사업전입금</t>
  </si>
  <si>
    <t>2005회계연도(당기)</t>
  </si>
  <si>
    <t>2004회계연도(전기)</t>
  </si>
  <si>
    <t>현물기부금</t>
  </si>
  <si>
    <t>출판인쇄비</t>
  </si>
  <si>
    <t>홍보비</t>
  </si>
  <si>
    <t>수선비</t>
  </si>
  <si>
    <t>유가증권처분손실</t>
  </si>
  <si>
    <t>유형자산처분손실</t>
  </si>
  <si>
    <t>전기오류수정손실</t>
  </si>
  <si>
    <t>무형자산처분손실</t>
  </si>
  <si>
    <t>고유목적사업준비금</t>
  </si>
  <si>
    <t>기타관리운영경비</t>
  </si>
  <si>
    <t>고유목적사업준비금전입액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</si>
</sst>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">
    <font>
      <sz val="11"/>
      <name val="돋움"/>
      <family val="0"/>
    </font>
    <font>
      <sz val="9"/>
      <name val="굴림"/>
      <family val="3"/>
    </font>
    <font>
      <sz val="8"/>
      <name val="돋움"/>
      <family val="3"/>
    </font>
    <font>
      <b/>
      <sz val="16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18"/>
      <color indexed="8"/>
      <name val="휴먼명조,한컴돋움"/>
      <family val="3"/>
    </font>
    <font>
      <sz val="10"/>
      <color indexed="8"/>
      <name val="한컴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1" fontId="1" fillId="0" borderId="0" xfId="17" applyFont="1" applyAlignment="1" applyProtection="1">
      <alignment horizontal="left" vertical="center"/>
      <protection hidden="1"/>
    </xf>
    <xf numFmtId="41" fontId="3" fillId="0" borderId="0" xfId="17" applyFont="1" applyAlignment="1" applyProtection="1">
      <alignment horizontal="left" vertical="center"/>
      <protection hidden="1"/>
    </xf>
    <xf numFmtId="41" fontId="1" fillId="0" borderId="0" xfId="17" applyFont="1" applyAlignment="1" applyProtection="1">
      <alignment horizontal="right" vertical="center"/>
      <protection hidden="1"/>
    </xf>
    <xf numFmtId="41" fontId="4" fillId="2" borderId="1" xfId="17" applyFont="1" applyFill="1" applyBorder="1" applyAlignment="1" applyProtection="1">
      <alignment horizontal="centerContinuous" vertical="center"/>
      <protection hidden="1"/>
    </xf>
    <xf numFmtId="41" fontId="4" fillId="2" borderId="2" xfId="17" applyFont="1" applyFill="1" applyBorder="1" applyAlignment="1" applyProtection="1">
      <alignment horizontal="centerContinuous" vertical="center"/>
      <protection hidden="1"/>
    </xf>
    <xf numFmtId="41" fontId="4" fillId="2" borderId="3" xfId="17" applyFont="1" applyFill="1" applyBorder="1" applyAlignment="1" applyProtection="1">
      <alignment horizontal="centerContinuous" vertical="center"/>
      <protection hidden="1"/>
    </xf>
    <xf numFmtId="41" fontId="4" fillId="2" borderId="4" xfId="17" applyFont="1" applyFill="1" applyBorder="1" applyAlignment="1" applyProtection="1">
      <alignment horizontal="center" vertical="center"/>
      <protection hidden="1"/>
    </xf>
    <xf numFmtId="41" fontId="4" fillId="2" borderId="2" xfId="17" applyFont="1" applyFill="1" applyBorder="1" applyAlignment="1" applyProtection="1">
      <alignment horizontal="center" vertical="center"/>
      <protection hidden="1"/>
    </xf>
    <xf numFmtId="41" fontId="4" fillId="2" borderId="3" xfId="17" applyFont="1" applyFill="1" applyBorder="1" applyAlignment="1" applyProtection="1">
      <alignment horizontal="center" vertical="center"/>
      <protection hidden="1"/>
    </xf>
    <xf numFmtId="41" fontId="4" fillId="2" borderId="1" xfId="17" applyFont="1" applyFill="1" applyBorder="1" applyAlignment="1" applyProtection="1">
      <alignment horizontal="center" vertical="center"/>
      <protection hidden="1"/>
    </xf>
    <xf numFmtId="41" fontId="4" fillId="2" borderId="5" xfId="17" applyFont="1" applyFill="1" applyBorder="1" applyAlignment="1" applyProtection="1">
      <alignment horizontal="left" vertical="center"/>
      <protection hidden="1"/>
    </xf>
    <xf numFmtId="41" fontId="4" fillId="2" borderId="6" xfId="17" applyFont="1" applyFill="1" applyBorder="1" applyAlignment="1" applyProtection="1">
      <alignment horizontal="left" vertical="center"/>
      <protection hidden="1"/>
    </xf>
    <xf numFmtId="41" fontId="4" fillId="2" borderId="7" xfId="17" applyFont="1" applyFill="1" applyBorder="1" applyAlignment="1" applyProtection="1">
      <alignment horizontal="left" vertical="center"/>
      <protection hidden="1"/>
    </xf>
    <xf numFmtId="41" fontId="4" fillId="2" borderId="8" xfId="17" applyFont="1" applyFill="1" applyBorder="1" applyAlignment="1" applyProtection="1">
      <alignment horizontal="left" vertical="center"/>
      <protection hidden="1"/>
    </xf>
    <xf numFmtId="41" fontId="4" fillId="2" borderId="9" xfId="17" applyFont="1" applyFill="1" applyBorder="1" applyAlignment="1" applyProtection="1">
      <alignment horizontal="left" vertical="center"/>
      <protection hidden="1"/>
    </xf>
    <xf numFmtId="41" fontId="4" fillId="2" borderId="10" xfId="17" applyFont="1" applyFill="1" applyBorder="1" applyAlignment="1" applyProtection="1">
      <alignment horizontal="left" vertical="center"/>
      <protection hidden="1"/>
    </xf>
    <xf numFmtId="41" fontId="4" fillId="2" borderId="11" xfId="17" applyFont="1" applyFill="1" applyBorder="1" applyAlignment="1" applyProtection="1">
      <alignment horizontal="left" vertical="center"/>
      <protection hidden="1"/>
    </xf>
    <xf numFmtId="41" fontId="4" fillId="2" borderId="12" xfId="17" applyFont="1" applyFill="1" applyBorder="1" applyAlignment="1" applyProtection="1">
      <alignment horizontal="left" vertical="center"/>
      <protection hidden="1"/>
    </xf>
    <xf numFmtId="41" fontId="4" fillId="2" borderId="13" xfId="17" applyFont="1" applyFill="1" applyBorder="1" applyAlignment="1" applyProtection="1">
      <alignment horizontal="left" vertical="center"/>
      <protection hidden="1"/>
    </xf>
    <xf numFmtId="41" fontId="4" fillId="2" borderId="14" xfId="17" applyFont="1" applyFill="1" applyBorder="1" applyAlignment="1" applyProtection="1">
      <alignment horizontal="left" vertical="center"/>
      <protection hidden="1"/>
    </xf>
    <xf numFmtId="41" fontId="4" fillId="2" borderId="15" xfId="17" applyFont="1" applyFill="1" applyBorder="1" applyAlignment="1" applyProtection="1">
      <alignment horizontal="left" vertical="center"/>
      <protection hidden="1"/>
    </xf>
    <xf numFmtId="41" fontId="4" fillId="2" borderId="16" xfId="17" applyFont="1" applyFill="1" applyBorder="1" applyAlignment="1" applyProtection="1">
      <alignment horizontal="left" vertical="center"/>
      <protection hidden="1"/>
    </xf>
    <xf numFmtId="41" fontId="4" fillId="2" borderId="17" xfId="17" applyFont="1" applyFill="1" applyBorder="1" applyAlignment="1" applyProtection="1">
      <alignment horizontal="left" vertical="center"/>
      <protection hidden="1"/>
    </xf>
    <xf numFmtId="41" fontId="4" fillId="2" borderId="18" xfId="17" applyFont="1" applyFill="1" applyBorder="1" applyAlignment="1" applyProtection="1">
      <alignment horizontal="left" vertical="center"/>
      <protection hidden="1"/>
    </xf>
    <xf numFmtId="41" fontId="4" fillId="2" borderId="19" xfId="17" applyFont="1" applyFill="1" applyBorder="1" applyAlignment="1" applyProtection="1">
      <alignment horizontal="centerContinuous" vertical="center"/>
      <protection hidden="1"/>
    </xf>
    <xf numFmtId="41" fontId="4" fillId="2" borderId="20" xfId="17" applyFont="1" applyFill="1" applyBorder="1" applyAlignment="1" applyProtection="1">
      <alignment horizontal="centerContinuous" vertical="center"/>
      <protection hidden="1"/>
    </xf>
    <xf numFmtId="41" fontId="4" fillId="2" borderId="21" xfId="17" applyFont="1" applyFill="1" applyBorder="1" applyAlignment="1" applyProtection="1">
      <alignment horizontal="centerContinuous" vertical="center"/>
      <protection hidden="1"/>
    </xf>
    <xf numFmtId="41" fontId="4" fillId="2" borderId="1" xfId="17" applyFont="1" applyFill="1" applyBorder="1" applyAlignment="1" applyProtection="1">
      <alignment horizontal="left" vertical="center"/>
      <protection hidden="1"/>
    </xf>
    <xf numFmtId="41" fontId="4" fillId="2" borderId="3" xfId="17" applyFont="1" applyFill="1" applyBorder="1" applyAlignment="1" applyProtection="1">
      <alignment horizontal="left" vertical="center"/>
      <protection hidden="1"/>
    </xf>
    <xf numFmtId="41" fontId="4" fillId="3" borderId="19" xfId="17" applyFont="1" applyFill="1" applyBorder="1" applyAlignment="1" applyProtection="1">
      <alignment horizontal="left" vertical="center"/>
      <protection hidden="1"/>
    </xf>
    <xf numFmtId="41" fontId="4" fillId="3" borderId="20" xfId="17" applyFont="1" applyFill="1" applyBorder="1" applyAlignment="1" applyProtection="1">
      <alignment horizontal="left" vertical="center"/>
      <protection hidden="1"/>
    </xf>
    <xf numFmtId="41" fontId="4" fillId="3" borderId="21" xfId="17" applyFont="1" applyFill="1" applyBorder="1" applyAlignment="1" applyProtection="1">
      <alignment horizontal="left" vertical="center"/>
      <protection hidden="1"/>
    </xf>
    <xf numFmtId="41" fontId="4" fillId="3" borderId="1" xfId="17" applyFont="1" applyFill="1" applyBorder="1" applyAlignment="1" applyProtection="1">
      <alignment horizontal="left" vertical="center"/>
      <protection hidden="1"/>
    </xf>
    <xf numFmtId="41" fontId="4" fillId="3" borderId="3" xfId="17" applyFont="1" applyFill="1" applyBorder="1" applyAlignment="1" applyProtection="1">
      <alignment horizontal="left" vertical="center"/>
      <protection hidden="1"/>
    </xf>
    <xf numFmtId="41" fontId="4" fillId="0" borderId="22" xfId="17" applyFont="1" applyFill="1" applyBorder="1" applyAlignment="1" applyProtection="1">
      <alignment horizontal="left" vertical="center"/>
      <protection hidden="1"/>
    </xf>
    <xf numFmtId="41" fontId="4" fillId="2" borderId="19" xfId="17" applyFont="1" applyFill="1" applyBorder="1" applyAlignment="1" applyProtection="1">
      <alignment horizontal="left" vertical="center"/>
      <protection hidden="1"/>
    </xf>
    <xf numFmtId="41" fontId="4" fillId="2" borderId="20" xfId="17" applyFont="1" applyFill="1" applyBorder="1" applyAlignment="1" applyProtection="1">
      <alignment horizontal="left" vertical="center"/>
      <protection hidden="1"/>
    </xf>
    <xf numFmtId="41" fontId="4" fillId="2" borderId="21" xfId="17" applyFont="1" applyFill="1" applyBorder="1" applyAlignment="1" applyProtection="1">
      <alignment horizontal="left" vertical="center"/>
      <protection hidden="1"/>
    </xf>
    <xf numFmtId="41" fontId="1" fillId="0" borderId="23" xfId="17" applyFont="1" applyBorder="1" applyAlignment="1" applyProtection="1">
      <alignment horizontal="left" vertical="center"/>
      <protection hidden="1"/>
    </xf>
    <xf numFmtId="41" fontId="1" fillId="0" borderId="24" xfId="17" applyFont="1" applyBorder="1" applyAlignment="1" applyProtection="1">
      <alignment horizontal="left" vertical="center"/>
      <protection hidden="1"/>
    </xf>
    <xf numFmtId="41" fontId="4" fillId="4" borderId="25" xfId="17" applyFont="1" applyFill="1" applyBorder="1" applyAlignment="1" applyProtection="1">
      <alignment horizontal="left" vertical="center"/>
      <protection hidden="1"/>
    </xf>
    <xf numFmtId="41" fontId="4" fillId="4" borderId="26" xfId="17" applyFont="1" applyFill="1" applyBorder="1" applyAlignment="1" applyProtection="1">
      <alignment horizontal="left" vertical="center"/>
      <protection hidden="1"/>
    </xf>
    <xf numFmtId="41" fontId="1" fillId="4" borderId="9" xfId="17" applyFont="1" applyFill="1" applyBorder="1" applyAlignment="1" applyProtection="1">
      <alignment horizontal="left" vertical="center"/>
      <protection hidden="1"/>
    </xf>
    <xf numFmtId="41" fontId="1" fillId="0" borderId="0" xfId="17" applyFont="1" applyBorder="1" applyAlignment="1" applyProtection="1">
      <alignment horizontal="left" vertical="center"/>
      <protection hidden="1"/>
    </xf>
    <xf numFmtId="41" fontId="1" fillId="0" borderId="13" xfId="17" applyFont="1" applyBorder="1" applyAlignment="1" applyProtection="1">
      <alignment horizontal="left" vertical="center"/>
      <protection hidden="1"/>
    </xf>
    <xf numFmtId="41" fontId="1" fillId="0" borderId="27" xfId="17" applyFont="1" applyBorder="1" applyAlignment="1" applyProtection="1">
      <alignment horizontal="left" vertical="center"/>
      <protection hidden="1"/>
    </xf>
    <xf numFmtId="41" fontId="1" fillId="0" borderId="13" xfId="17" applyFont="1" applyBorder="1" applyAlignment="1" applyProtection="1">
      <alignment horizontal="left" vertical="center"/>
      <protection locked="0"/>
    </xf>
    <xf numFmtId="41" fontId="1" fillId="4" borderId="27" xfId="17" applyFont="1" applyFill="1" applyBorder="1" applyAlignment="1" applyProtection="1">
      <alignment horizontal="left" vertical="center"/>
      <protection hidden="1"/>
    </xf>
    <xf numFmtId="41" fontId="1" fillId="0" borderId="17" xfId="17" applyFont="1" applyBorder="1" applyAlignment="1" applyProtection="1">
      <alignment horizontal="left" vertical="center"/>
      <protection hidden="1"/>
    </xf>
    <xf numFmtId="41" fontId="4" fillId="4" borderId="28" xfId="17" applyFont="1" applyFill="1" applyBorder="1" applyAlignment="1" applyProtection="1">
      <alignment horizontal="left" vertical="center"/>
      <protection hidden="1"/>
    </xf>
    <xf numFmtId="41" fontId="4" fillId="4" borderId="27" xfId="17" applyFont="1" applyFill="1" applyBorder="1" applyAlignment="1" applyProtection="1">
      <alignment horizontal="left" vertical="center"/>
      <protection hidden="1"/>
    </xf>
    <xf numFmtId="41" fontId="1" fillId="0" borderId="8" xfId="17" applyFont="1" applyBorder="1" applyAlignment="1" applyProtection="1">
      <alignment horizontal="left" vertical="center"/>
      <protection hidden="1"/>
    </xf>
    <xf numFmtId="41" fontId="1" fillId="0" borderId="16" xfId="17" applyFont="1" applyBorder="1" applyAlignment="1" applyProtection="1">
      <alignment horizontal="left" vertical="center"/>
      <protection hidden="1"/>
    </xf>
    <xf numFmtId="41" fontId="1" fillId="0" borderId="14" xfId="17" applyFont="1" applyBorder="1" applyAlignment="1" applyProtection="1">
      <alignment horizontal="left" vertical="center"/>
      <protection hidden="1"/>
    </xf>
    <xf numFmtId="41" fontId="1" fillId="0" borderId="15" xfId="17" applyFont="1" applyBorder="1" applyAlignment="1" applyProtection="1">
      <alignment horizontal="left" vertical="center"/>
      <protection hidden="1"/>
    </xf>
    <xf numFmtId="41" fontId="1" fillId="0" borderId="29" xfId="17" applyFont="1" applyBorder="1" applyAlignment="1" applyProtection="1">
      <alignment horizontal="left" vertical="center"/>
      <protection hidden="1"/>
    </xf>
    <xf numFmtId="41" fontId="1" fillId="0" borderId="30" xfId="17" applyFont="1" applyBorder="1" applyAlignment="1" applyProtection="1">
      <alignment horizontal="left" vertical="center"/>
      <protection hidden="1"/>
    </xf>
    <xf numFmtId="41" fontId="1" fillId="0" borderId="31" xfId="17" applyFont="1" applyBorder="1" applyAlignment="1" applyProtection="1">
      <alignment horizontal="left" vertical="center"/>
      <protection hidden="1"/>
    </xf>
    <xf numFmtId="41" fontId="1" fillId="0" borderId="32" xfId="17" applyFont="1" applyBorder="1" applyAlignment="1" applyProtection="1">
      <alignment horizontal="left" vertical="center"/>
      <protection hidden="1"/>
    </xf>
    <xf numFmtId="41" fontId="1" fillId="0" borderId="33" xfId="17" applyFont="1" applyBorder="1" applyAlignment="1" applyProtection="1">
      <alignment horizontal="left" vertical="center"/>
      <protection hidden="1"/>
    </xf>
    <xf numFmtId="41" fontId="1" fillId="0" borderId="34" xfId="17" applyFont="1" applyBorder="1" applyAlignment="1" applyProtection="1">
      <alignment horizontal="left" vertical="center"/>
      <protection hidden="1"/>
    </xf>
    <xf numFmtId="41" fontId="4" fillId="0" borderId="0" xfId="17" applyFont="1" applyAlignment="1" applyProtection="1">
      <alignment horizontal="left" vertical="center"/>
      <protection hidden="1"/>
    </xf>
    <xf numFmtId="41" fontId="1" fillId="0" borderId="35" xfId="17" applyFont="1" applyBorder="1" applyAlignment="1" applyProtection="1">
      <alignment horizontal="left" vertical="center"/>
      <protection hidden="1"/>
    </xf>
    <xf numFmtId="41" fontId="1" fillId="0" borderId="18" xfId="17" applyFont="1" applyBorder="1" applyAlignment="1" applyProtection="1">
      <alignment horizontal="left" vertical="center"/>
      <protection hidden="1"/>
    </xf>
    <xf numFmtId="41" fontId="1" fillId="0" borderId="17" xfId="17" applyFont="1" applyBorder="1" applyAlignment="1" applyProtection="1">
      <alignment horizontal="left" vertical="center"/>
      <protection locked="0"/>
    </xf>
    <xf numFmtId="41" fontId="1" fillId="4" borderId="18" xfId="17" applyFont="1" applyFill="1" applyBorder="1" applyAlignment="1" applyProtection="1">
      <alignment horizontal="left" vertical="center"/>
      <protection hidden="1"/>
    </xf>
    <xf numFmtId="41" fontId="4" fillId="2" borderId="31" xfId="17" applyFont="1" applyFill="1" applyBorder="1" applyAlignment="1" applyProtection="1">
      <alignment horizontal="left" vertical="center"/>
      <protection hidden="1"/>
    </xf>
    <xf numFmtId="41" fontId="4" fillId="2" borderId="0" xfId="17" applyFont="1" applyFill="1" applyBorder="1" applyAlignment="1" applyProtection="1">
      <alignment horizontal="left" vertical="center"/>
      <protection hidden="1"/>
    </xf>
    <xf numFmtId="41" fontId="4" fillId="4" borderId="36" xfId="17" applyFont="1" applyFill="1" applyBorder="1" applyAlignment="1" applyProtection="1">
      <alignment horizontal="left" vertical="center"/>
      <protection hidden="1"/>
    </xf>
    <xf numFmtId="41" fontId="4" fillId="4" borderId="9" xfId="17" applyFont="1" applyFill="1" applyBorder="1" applyAlignment="1" applyProtection="1">
      <alignment horizontal="left" vertical="center"/>
      <protection hidden="1"/>
    </xf>
    <xf numFmtId="41" fontId="4" fillId="0" borderId="37" xfId="17" applyFont="1" applyFill="1" applyBorder="1" applyAlignment="1" applyProtection="1">
      <alignment horizontal="left" vertical="center"/>
      <protection hidden="1"/>
    </xf>
    <xf numFmtId="41" fontId="1" fillId="0" borderId="38" xfId="17" applyFont="1" applyBorder="1" applyAlignment="1" applyProtection="1">
      <alignment horizontal="left" vertical="center"/>
      <protection hidden="1"/>
    </xf>
    <xf numFmtId="41" fontId="4" fillId="2" borderId="4" xfId="17" applyFont="1" applyFill="1" applyBorder="1" applyAlignment="1" applyProtection="1">
      <alignment horizontal="left" vertical="center"/>
      <protection hidden="1"/>
    </xf>
    <xf numFmtId="41" fontId="4" fillId="2" borderId="2" xfId="17" applyFont="1" applyFill="1" applyBorder="1" applyAlignment="1" applyProtection="1">
      <alignment horizontal="left" vertical="center"/>
      <protection hidden="1"/>
    </xf>
    <xf numFmtId="41" fontId="4" fillId="0" borderId="24" xfId="17" applyFont="1" applyBorder="1" applyAlignment="1" applyProtection="1">
      <alignment horizontal="left" vertical="center"/>
      <protection hidden="1"/>
    </xf>
    <xf numFmtId="41" fontId="4" fillId="3" borderId="39" xfId="17" applyFont="1" applyFill="1" applyBorder="1" applyAlignment="1" applyProtection="1">
      <alignment horizontal="centerContinuous" vertical="center"/>
      <protection hidden="1"/>
    </xf>
    <xf numFmtId="41" fontId="4" fillId="3" borderId="40" xfId="17" applyFont="1" applyFill="1" applyBorder="1" applyAlignment="1" applyProtection="1">
      <alignment horizontal="centerContinuous" vertical="center"/>
      <protection hidden="1"/>
    </xf>
    <xf numFmtId="41" fontId="4" fillId="3" borderId="41" xfId="17" applyFont="1" applyFill="1" applyBorder="1" applyAlignment="1" applyProtection="1">
      <alignment horizontal="centerContinuous" vertical="center"/>
      <protection hidden="1"/>
    </xf>
    <xf numFmtId="41" fontId="4" fillId="2" borderId="20" xfId="17" applyFont="1" applyFill="1" applyBorder="1" applyAlignment="1" applyProtection="1">
      <alignment horizontal="center" vertical="center"/>
      <protection hidden="1"/>
    </xf>
    <xf numFmtId="41" fontId="4" fillId="2" borderId="21" xfId="17" applyFont="1" applyFill="1" applyBorder="1" applyAlignment="1" applyProtection="1">
      <alignment horizontal="center" vertical="center"/>
      <protection hidden="1"/>
    </xf>
    <xf numFmtId="41" fontId="1" fillId="0" borderId="0" xfId="17" applyFont="1" applyFill="1" applyAlignment="1" applyProtection="1">
      <alignment horizontal="left" vertical="center"/>
      <protection hidden="1"/>
    </xf>
    <xf numFmtId="41" fontId="4" fillId="0" borderId="20" xfId="17" applyFont="1" applyFill="1" applyBorder="1" applyAlignment="1" applyProtection="1">
      <alignment horizontal="center" vertical="center"/>
      <protection hidden="1"/>
    </xf>
    <xf numFmtId="41" fontId="4" fillId="0" borderId="20" xfId="17" applyFont="1" applyFill="1" applyBorder="1" applyAlignment="1" applyProtection="1">
      <alignment horizontal="left" vertical="center"/>
      <protection hidden="1"/>
    </xf>
    <xf numFmtId="41" fontId="4" fillId="4" borderId="8" xfId="17" applyFont="1" applyFill="1" applyBorder="1" applyAlignment="1" applyProtection="1">
      <alignment horizontal="left" vertical="center"/>
      <protection hidden="1"/>
    </xf>
    <xf numFmtId="41" fontId="4" fillId="4" borderId="13" xfId="17" applyFont="1" applyFill="1" applyBorder="1" applyAlignment="1" applyProtection="1">
      <alignment horizontal="left" vertical="center"/>
      <protection hidden="1"/>
    </xf>
    <xf numFmtId="41" fontId="4" fillId="0" borderId="42" xfId="17" applyFont="1" applyFill="1" applyBorder="1" applyAlignment="1" applyProtection="1">
      <alignment horizontal="left" vertical="center"/>
      <protection hidden="1"/>
    </xf>
    <xf numFmtId="41" fontId="4" fillId="4" borderId="43" xfId="17" applyFont="1" applyFill="1" applyBorder="1" applyAlignment="1" applyProtection="1">
      <alignment horizontal="left" vertical="center"/>
      <protection hidden="1"/>
    </xf>
    <xf numFmtId="41" fontId="4" fillId="4" borderId="44" xfId="17" applyFont="1" applyFill="1" applyBorder="1" applyAlignment="1" applyProtection="1">
      <alignment horizontal="left" vertical="center"/>
      <protection hidden="1"/>
    </xf>
    <xf numFmtId="41" fontId="4" fillId="0" borderId="45" xfId="17" applyFont="1" applyFill="1" applyBorder="1" applyAlignment="1" applyProtection="1">
      <alignment horizontal="left" vertical="center"/>
      <protection hidden="1"/>
    </xf>
    <xf numFmtId="41" fontId="1" fillId="0" borderId="9" xfId="17" applyFont="1" applyBorder="1" applyAlignment="1" applyProtection="1">
      <alignment horizontal="left" vertical="center"/>
      <protection hidden="1"/>
    </xf>
    <xf numFmtId="41" fontId="1" fillId="0" borderId="41" xfId="17" applyFont="1" applyFill="1" applyBorder="1" applyAlignment="1" applyProtection="1">
      <alignment horizontal="left" vertical="center"/>
      <protection hidden="1"/>
    </xf>
    <xf numFmtId="41" fontId="1" fillId="0" borderId="39" xfId="17" applyFont="1" applyFill="1" applyBorder="1" applyAlignment="1" applyProtection="1">
      <alignment horizontal="left" vertical="center"/>
      <protection hidden="1"/>
    </xf>
    <xf numFmtId="41" fontId="1" fillId="0" borderId="46" xfId="17" applyFont="1" applyBorder="1" applyAlignment="1" applyProtection="1">
      <alignment horizontal="left" vertical="center"/>
      <protection hidden="1"/>
    </xf>
    <xf numFmtId="41" fontId="1" fillId="0" borderId="41" xfId="17" applyFont="1" applyBorder="1" applyAlignment="1" applyProtection="1">
      <alignment horizontal="left" vertical="center"/>
      <protection hidden="1"/>
    </xf>
    <xf numFmtId="41" fontId="1" fillId="0" borderId="40" xfId="17" applyFont="1" applyBorder="1" applyAlignment="1" applyProtection="1">
      <alignment horizontal="left" vertical="center"/>
      <protection hidden="1"/>
    </xf>
    <xf numFmtId="41" fontId="4" fillId="3" borderId="19" xfId="17" applyFont="1" applyFill="1" applyBorder="1" applyAlignment="1" applyProtection="1">
      <alignment horizontal="centerContinuous" vertical="center"/>
      <protection hidden="1"/>
    </xf>
    <xf numFmtId="41" fontId="4" fillId="3" borderId="20" xfId="17" applyFont="1" applyFill="1" applyBorder="1" applyAlignment="1" applyProtection="1">
      <alignment horizontal="centerContinuous" vertical="center"/>
      <protection hidden="1"/>
    </xf>
    <xf numFmtId="41" fontId="4" fillId="3" borderId="21" xfId="17" applyFont="1" applyFill="1" applyBorder="1" applyAlignment="1" applyProtection="1">
      <alignment horizontal="centerContinuous" vertical="center"/>
      <protection hidden="1"/>
    </xf>
    <xf numFmtId="41" fontId="1" fillId="0" borderId="27" xfId="17" applyFont="1" applyFill="1" applyBorder="1" applyAlignment="1" applyProtection="1">
      <alignment horizontal="left" vertical="center"/>
      <protection hidden="1"/>
    </xf>
    <xf numFmtId="41" fontId="1" fillId="0" borderId="22" xfId="17" applyFont="1" applyBorder="1" applyAlignment="1" applyProtection="1">
      <alignment horizontal="left" vertical="center"/>
      <protection hidden="1"/>
    </xf>
    <xf numFmtId="41" fontId="5" fillId="0" borderId="0" xfId="17" applyFont="1" applyAlignment="1" applyProtection="1">
      <alignment horizontal="left" vertical="center"/>
      <protection hidden="1"/>
    </xf>
    <xf numFmtId="41" fontId="4" fillId="2" borderId="47" xfId="17" applyFont="1" applyFill="1" applyBorder="1" applyAlignment="1" applyProtection="1">
      <alignment horizontal="centerContinuous" vertical="center"/>
      <protection hidden="1"/>
    </xf>
    <xf numFmtId="41" fontId="4" fillId="3" borderId="40" xfId="17" applyFont="1" applyFill="1" applyBorder="1" applyAlignment="1" applyProtection="1">
      <alignment horizontal="left" vertical="center"/>
      <protection hidden="1"/>
    </xf>
    <xf numFmtId="41" fontId="1" fillId="2" borderId="21" xfId="17" applyFont="1" applyFill="1" applyBorder="1" applyAlignment="1" applyProtection="1">
      <alignment horizontal="left" vertical="center"/>
      <protection hidden="1"/>
    </xf>
    <xf numFmtId="41" fontId="1" fillId="4" borderId="7" xfId="17" applyFont="1" applyFill="1" applyBorder="1" applyAlignment="1" applyProtection="1">
      <alignment horizontal="left" vertical="center"/>
      <protection hidden="1"/>
    </xf>
    <xf numFmtId="41" fontId="1" fillId="0" borderId="41" xfId="17" applyFont="1" applyBorder="1" applyAlignment="1" applyProtection="1">
      <alignment horizontal="left" vertical="center"/>
      <protection locked="0"/>
    </xf>
    <xf numFmtId="41" fontId="4" fillId="3" borderId="41" xfId="17" applyFont="1" applyFill="1" applyBorder="1" applyAlignment="1" applyProtection="1">
      <alignment horizontal="left" vertical="center"/>
      <protection hidden="1"/>
    </xf>
    <xf numFmtId="41" fontId="1" fillId="4" borderId="6" xfId="17" applyFont="1" applyFill="1" applyBorder="1" applyAlignment="1" applyProtection="1">
      <alignment horizontal="left" vertical="center"/>
      <protection hidden="1"/>
    </xf>
    <xf numFmtId="41" fontId="1" fillId="0" borderId="11" xfId="17" applyFont="1" applyBorder="1" applyAlignment="1" applyProtection="1">
      <alignment horizontal="left" vertical="center"/>
      <protection locked="0"/>
    </xf>
    <xf numFmtId="41" fontId="1" fillId="4" borderId="11" xfId="17" applyFont="1" applyFill="1" applyBorder="1" applyAlignment="1" applyProtection="1">
      <alignment horizontal="left" vertical="center"/>
      <protection hidden="1"/>
    </xf>
    <xf numFmtId="41" fontId="1" fillId="0" borderId="15" xfId="17" applyFont="1" applyBorder="1" applyAlignment="1" applyProtection="1">
      <alignment horizontal="left" vertical="center"/>
      <protection locked="0"/>
    </xf>
    <xf numFmtId="41" fontId="1" fillId="2" borderId="20" xfId="17" applyFont="1" applyFill="1" applyBorder="1" applyAlignment="1" applyProtection="1">
      <alignment horizontal="left" vertical="center"/>
      <protection hidden="1"/>
    </xf>
    <xf numFmtId="41" fontId="1" fillId="0" borderId="40" xfId="17" applyFont="1" applyBorder="1" applyAlignment="1" applyProtection="1">
      <alignment horizontal="left" vertical="center"/>
      <protection locked="0"/>
    </xf>
    <xf numFmtId="41" fontId="1" fillId="4" borderId="40" xfId="17" applyFont="1" applyFill="1" applyBorder="1" applyAlignment="1" applyProtection="1">
      <alignment horizontal="left" vertical="center"/>
      <protection hidden="1"/>
    </xf>
    <xf numFmtId="41" fontId="4" fillId="2" borderId="36" xfId="17" applyFont="1" applyFill="1" applyBorder="1" applyAlignment="1" applyProtection="1">
      <alignment horizontal="left" vertical="center"/>
      <protection hidden="1"/>
    </xf>
    <xf numFmtId="41" fontId="4" fillId="2" borderId="28" xfId="17" applyFont="1" applyFill="1" applyBorder="1" applyAlignment="1" applyProtection="1">
      <alignment horizontal="left" vertical="center"/>
      <protection hidden="1"/>
    </xf>
    <xf numFmtId="41" fontId="4" fillId="2" borderId="48" xfId="17" applyFont="1" applyFill="1" applyBorder="1" applyAlignment="1" applyProtection="1">
      <alignment horizontal="left" vertical="center"/>
      <protection hidden="1"/>
    </xf>
    <xf numFmtId="41" fontId="1" fillId="0" borderId="49" xfId="17" applyFont="1" applyBorder="1" applyAlignment="1" applyProtection="1">
      <alignment horizontal="left" vertical="center"/>
      <protection hidden="1"/>
    </xf>
    <xf numFmtId="41" fontId="4" fillId="3" borderId="2" xfId="17" applyFont="1" applyFill="1" applyBorder="1" applyAlignment="1" applyProtection="1">
      <alignment horizontal="left" vertical="center"/>
      <protection hidden="1"/>
    </xf>
    <xf numFmtId="41" fontId="1" fillId="4" borderId="36" xfId="17" applyFont="1" applyFill="1" applyBorder="1" applyAlignment="1" applyProtection="1">
      <alignment horizontal="left" vertical="center"/>
      <protection hidden="1"/>
    </xf>
    <xf numFmtId="41" fontId="1" fillId="0" borderId="28" xfId="17" applyFont="1" applyBorder="1" applyAlignment="1" applyProtection="1">
      <alignment horizontal="left" vertical="center"/>
      <protection locked="0"/>
    </xf>
    <xf numFmtId="41" fontId="1" fillId="4" borderId="28" xfId="17" applyFont="1" applyFill="1" applyBorder="1" applyAlignment="1" applyProtection="1">
      <alignment horizontal="left" vertical="center"/>
      <protection hidden="1"/>
    </xf>
    <xf numFmtId="41" fontId="1" fillId="0" borderId="48" xfId="17" applyFont="1" applyBorder="1" applyAlignment="1" applyProtection="1">
      <alignment horizontal="left" vertical="center"/>
      <protection hidden="1"/>
    </xf>
    <xf numFmtId="41" fontId="1" fillId="0" borderId="50" xfId="17" applyFont="1" applyBorder="1" applyAlignment="1" applyProtection="1">
      <alignment horizontal="left" vertical="center"/>
      <protection hidden="1"/>
    </xf>
    <xf numFmtId="41" fontId="1" fillId="0" borderId="48" xfId="17" applyFont="1" applyBorder="1" applyAlignment="1" applyProtection="1">
      <alignment horizontal="left" vertical="center"/>
      <protection locked="0"/>
    </xf>
    <xf numFmtId="41" fontId="1" fillId="2" borderId="2" xfId="17" applyFont="1" applyFill="1" applyBorder="1" applyAlignment="1" applyProtection="1">
      <alignment horizontal="left" vertical="center"/>
      <protection hidden="1"/>
    </xf>
    <xf numFmtId="41" fontId="1" fillId="0" borderId="51" xfId="17" applyFont="1" applyBorder="1" applyAlignment="1" applyProtection="1">
      <alignment horizontal="left" vertical="center"/>
      <protection locked="0"/>
    </xf>
    <xf numFmtId="41" fontId="4" fillId="3" borderId="51" xfId="17" applyFont="1" applyFill="1" applyBorder="1" applyAlignment="1" applyProtection="1">
      <alignment horizontal="left" vertical="center"/>
      <protection hidden="1"/>
    </xf>
    <xf numFmtId="41" fontId="4" fillId="2" borderId="19" xfId="17" applyFont="1" applyFill="1" applyBorder="1" applyAlignment="1" applyProtection="1">
      <alignment horizontal="center" vertical="center"/>
      <protection hidden="1"/>
    </xf>
    <xf numFmtId="41" fontId="1" fillId="0" borderId="6" xfId="17" applyFont="1" applyBorder="1" applyAlignment="1" applyProtection="1">
      <alignment horizontal="left" vertical="center"/>
      <protection hidden="1"/>
    </xf>
    <xf numFmtId="41" fontId="1" fillId="0" borderId="7" xfId="17" applyFont="1" applyBorder="1" applyAlignment="1" applyProtection="1">
      <alignment horizontal="left" vertical="center"/>
      <protection hidden="1"/>
    </xf>
    <xf numFmtId="41" fontId="4" fillId="2" borderId="52" xfId="17" applyFont="1" applyFill="1" applyBorder="1" applyAlignment="1" applyProtection="1">
      <alignment horizontal="left" vertical="center"/>
      <protection hidden="1"/>
    </xf>
    <xf numFmtId="41" fontId="4" fillId="2" borderId="53" xfId="17" applyFont="1" applyFill="1" applyBorder="1" applyAlignment="1" applyProtection="1">
      <alignment horizontal="center" vertical="center"/>
      <protection hidden="1"/>
    </xf>
    <xf numFmtId="41" fontId="4" fillId="2" borderId="44" xfId="17" applyFont="1" applyFill="1" applyBorder="1" applyAlignment="1" applyProtection="1">
      <alignment horizontal="center" vertical="center"/>
      <protection hidden="1"/>
    </xf>
    <xf numFmtId="41" fontId="4" fillId="2" borderId="54" xfId="17" applyFont="1" applyFill="1" applyBorder="1" applyAlignment="1" applyProtection="1">
      <alignment horizontal="center" vertical="center"/>
      <protection hidden="1"/>
    </xf>
    <xf numFmtId="41" fontId="4" fillId="2" borderId="26" xfId="17" applyFont="1" applyFill="1" applyBorder="1" applyAlignment="1" applyProtection="1">
      <alignment horizontal="center" vertical="center"/>
      <protection hidden="1"/>
    </xf>
    <xf numFmtId="41" fontId="4" fillId="2" borderId="39" xfId="17" applyFont="1" applyFill="1" applyBorder="1" applyAlignment="1" applyProtection="1">
      <alignment horizontal="left" vertical="center"/>
      <protection hidden="1"/>
    </xf>
    <xf numFmtId="41" fontId="4" fillId="2" borderId="40" xfId="17" applyFont="1" applyFill="1" applyBorder="1" applyAlignment="1" applyProtection="1">
      <alignment horizontal="center" vertical="center"/>
      <protection hidden="1"/>
    </xf>
    <xf numFmtId="41" fontId="4" fillId="2" borderId="41" xfId="17" applyFont="1" applyFill="1" applyBorder="1" applyAlignment="1" applyProtection="1">
      <alignment horizontal="center" vertical="center"/>
      <protection hidden="1"/>
    </xf>
    <xf numFmtId="41" fontId="4" fillId="2" borderId="33" xfId="17" applyFont="1" applyFill="1" applyBorder="1" applyAlignment="1" applyProtection="1">
      <alignment horizontal="center" vertical="center"/>
      <protection hidden="1"/>
    </xf>
    <xf numFmtId="41" fontId="4" fillId="2" borderId="34" xfId="17" applyFont="1" applyFill="1" applyBorder="1" applyAlignment="1" applyProtection="1">
      <alignment horizontal="center" vertical="center"/>
      <protection hidden="1"/>
    </xf>
    <xf numFmtId="41" fontId="4" fillId="4" borderId="55" xfId="17" applyFont="1" applyFill="1" applyBorder="1" applyAlignment="1" applyProtection="1">
      <alignment horizontal="left" vertical="center"/>
      <protection hidden="1"/>
    </xf>
    <xf numFmtId="41" fontId="4" fillId="4" borderId="12" xfId="17" applyFont="1" applyFill="1" applyBorder="1" applyAlignment="1" applyProtection="1">
      <alignment horizontal="left" vertical="center"/>
      <protection hidden="1"/>
    </xf>
    <xf numFmtId="41" fontId="4" fillId="4" borderId="6" xfId="17" applyFont="1" applyFill="1" applyBorder="1" applyAlignment="1" applyProtection="1">
      <alignment horizontal="left" vertical="center"/>
      <protection hidden="1"/>
    </xf>
    <xf numFmtId="41" fontId="4" fillId="4" borderId="11" xfId="17" applyFont="1" applyFill="1" applyBorder="1" applyAlignment="1" applyProtection="1">
      <alignment horizontal="left" vertical="center"/>
      <protection hidden="1"/>
    </xf>
    <xf numFmtId="41" fontId="4" fillId="4" borderId="53" xfId="17" applyFont="1" applyFill="1" applyBorder="1" applyAlignment="1" applyProtection="1">
      <alignment horizontal="left" vertical="center"/>
      <protection hidden="1"/>
    </xf>
    <xf numFmtId="41" fontId="1" fillId="0" borderId="6" xfId="17" applyFont="1" applyBorder="1" applyAlignment="1" applyProtection="1">
      <alignment horizontal="left" vertical="center"/>
      <protection locked="0"/>
    </xf>
    <xf numFmtId="176" fontId="1" fillId="0" borderId="15" xfId="17" applyNumberFormat="1" applyFont="1" applyBorder="1" applyAlignment="1" applyProtection="1">
      <alignment horizontal="right" vertical="center"/>
      <protection locked="0"/>
    </xf>
    <xf numFmtId="41" fontId="1" fillId="0" borderId="0" xfId="17" applyFont="1" applyBorder="1" applyAlignment="1" applyProtection="1">
      <alignment horizontal="left" vertical="center"/>
      <protection locked="0"/>
    </xf>
    <xf numFmtId="41" fontId="4" fillId="4" borderId="7" xfId="17" applyFont="1" applyFill="1" applyBorder="1" applyAlignment="1" applyProtection="1">
      <alignment horizontal="left" vertical="center"/>
      <protection hidden="1"/>
    </xf>
    <xf numFmtId="41" fontId="1" fillId="4" borderId="12" xfId="17" applyFont="1" applyFill="1" applyBorder="1" applyAlignment="1" applyProtection="1">
      <alignment horizontal="left" vertical="center"/>
      <protection hidden="1"/>
    </xf>
    <xf numFmtId="41" fontId="1" fillId="4" borderId="16" xfId="17" applyFont="1" applyFill="1" applyBorder="1" applyAlignment="1" applyProtection="1">
      <alignment horizontal="left" vertical="center"/>
      <protection hidden="1"/>
    </xf>
    <xf numFmtId="41" fontId="4" fillId="2" borderId="25" xfId="17" applyFont="1" applyFill="1" applyBorder="1" applyAlignment="1" applyProtection="1">
      <alignment horizontal="center" vertical="center"/>
      <protection hidden="1"/>
    </xf>
    <xf numFmtId="41" fontId="4" fillId="2" borderId="51" xfId="17" applyFont="1" applyFill="1" applyBorder="1" applyAlignment="1" applyProtection="1">
      <alignment horizontal="center" vertical="center"/>
      <protection hidden="1"/>
    </xf>
    <xf numFmtId="41" fontId="1" fillId="0" borderId="36" xfId="17" applyFont="1" applyBorder="1" applyAlignment="1" applyProtection="1">
      <alignment horizontal="left" vertical="center"/>
      <protection locked="0"/>
    </xf>
    <xf numFmtId="176" fontId="1" fillId="0" borderId="48" xfId="17" applyNumberFormat="1" applyFont="1" applyBorder="1" applyAlignment="1" applyProtection="1">
      <alignment horizontal="right" vertical="center"/>
      <protection locked="0"/>
    </xf>
    <xf numFmtId="41" fontId="1" fillId="0" borderId="49" xfId="17" applyFont="1" applyBorder="1" applyAlignment="1" applyProtection="1">
      <alignment horizontal="left" vertical="center"/>
      <protection locked="0"/>
    </xf>
    <xf numFmtId="41" fontId="1" fillId="0" borderId="51" xfId="17" applyFont="1" applyBorder="1" applyAlignment="1" applyProtection="1">
      <alignment horizontal="left" vertical="center"/>
      <protection hidden="1"/>
    </xf>
    <xf numFmtId="41" fontId="1" fillId="0" borderId="37" xfId="17" applyFont="1" applyBorder="1" applyAlignment="1" applyProtection="1">
      <alignment horizontal="left" vertical="center"/>
      <protection hidden="1"/>
    </xf>
    <xf numFmtId="41" fontId="1" fillId="0" borderId="42" xfId="17" applyFont="1" applyBorder="1" applyAlignment="1" applyProtection="1">
      <alignment horizontal="left" vertical="center"/>
      <protection hidden="1"/>
    </xf>
    <xf numFmtId="41" fontId="1" fillId="0" borderId="51" xfId="17" applyFont="1" applyFill="1" applyBorder="1" applyAlignment="1" applyProtection="1">
      <alignment horizontal="left" vertical="center"/>
      <protection hidden="1"/>
    </xf>
    <xf numFmtId="41" fontId="1" fillId="4" borderId="29" xfId="17" applyFont="1" applyFill="1" applyBorder="1" applyAlignment="1" applyProtection="1">
      <alignment horizontal="left" vertical="center"/>
      <protection hidden="1"/>
    </xf>
    <xf numFmtId="176" fontId="1" fillId="0" borderId="0" xfId="17" applyNumberFormat="1" applyFont="1" applyAlignment="1" applyProtection="1">
      <alignment horizontal="left" vertical="center"/>
      <protection hidden="1"/>
    </xf>
    <xf numFmtId="41" fontId="1" fillId="0" borderId="29" xfId="17" applyFont="1" applyFill="1" applyBorder="1" applyAlignment="1" applyProtection="1">
      <alignment horizontal="left" vertical="center"/>
      <protection hidden="1"/>
    </xf>
    <xf numFmtId="41" fontId="4" fillId="2" borderId="32" xfId="17" applyFont="1" applyFill="1" applyBorder="1" applyAlignment="1" applyProtection="1">
      <alignment horizontal="left" vertical="center"/>
      <protection hidden="1"/>
    </xf>
    <xf numFmtId="41" fontId="4" fillId="2" borderId="50" xfId="17" applyFont="1" applyFill="1" applyBorder="1" applyAlignment="1" applyProtection="1">
      <alignment horizontal="left" vertical="center"/>
      <protection hidden="1"/>
    </xf>
    <xf numFmtId="41" fontId="4" fillId="2" borderId="30" xfId="17" applyFont="1" applyFill="1" applyBorder="1" applyAlignment="1" applyProtection="1">
      <alignment horizontal="left" vertical="center"/>
      <protection hidden="1"/>
    </xf>
    <xf numFmtId="41" fontId="4" fillId="2" borderId="56" xfId="17" applyFont="1" applyFill="1" applyBorder="1" applyAlignment="1" applyProtection="1">
      <alignment horizontal="left" vertical="center"/>
      <protection hidden="1"/>
    </xf>
    <xf numFmtId="41" fontId="1" fillId="0" borderId="20" xfId="17" applyFont="1" applyBorder="1" applyAlignment="1" applyProtection="1">
      <alignment horizontal="left" vertical="center"/>
      <protection hidden="1"/>
    </xf>
    <xf numFmtId="41" fontId="4" fillId="2" borderId="38" xfId="17" applyFont="1" applyFill="1" applyBorder="1" applyAlignment="1" applyProtection="1">
      <alignment horizontal="left" vertical="center"/>
      <protection hidden="1"/>
    </xf>
    <xf numFmtId="41" fontId="1" fillId="0" borderId="12" xfId="17" applyFont="1" applyBorder="1" applyAlignment="1" applyProtection="1">
      <alignment horizontal="left" vertical="center"/>
      <protection hidden="1"/>
    </xf>
    <xf numFmtId="41" fontId="4" fillId="2" borderId="57" xfId="17" applyFont="1" applyFill="1" applyBorder="1" applyAlignment="1" applyProtection="1">
      <alignment horizontal="center" vertical="center"/>
      <protection hidden="1"/>
    </xf>
    <xf numFmtId="41" fontId="3" fillId="0" borderId="0" xfId="17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50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53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pane ySplit="5" topLeftCell="BM6" activePane="bottomLeft" state="frozen"/>
      <selection pane="topLeft" activeCell="A1" sqref="A1"/>
      <selection pane="bottomLeft" activeCell="B2" sqref="B2"/>
    </sheetView>
  </sheetViews>
  <sheetFormatPr defaultColWidth="8.88671875" defaultRowHeight="19.5" customHeight="1"/>
  <cols>
    <col min="1" max="3" width="3.3359375" style="1" customWidth="1"/>
    <col min="4" max="4" width="16.3359375" style="1" customWidth="1"/>
    <col min="5" max="7" width="13.77734375" style="1" customWidth="1"/>
    <col min="8" max="10" width="3.3359375" style="1" customWidth="1"/>
    <col min="11" max="11" width="16.664062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173" t="s">
        <v>352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ht="15" customHeight="1">
      <c r="A2" s="2"/>
    </row>
    <row r="3" spans="1:14" ht="19.5" customHeight="1">
      <c r="A3" s="101" t="s">
        <v>349</v>
      </c>
      <c r="N3" s="3" t="s">
        <v>0</v>
      </c>
    </row>
    <row r="4" spans="1:14" ht="18.75" customHeight="1">
      <c r="A4" s="172" t="s">
        <v>1</v>
      </c>
      <c r="B4" s="172"/>
      <c r="C4" s="172"/>
      <c r="D4" s="172"/>
      <c r="E4" s="4" t="s">
        <v>2</v>
      </c>
      <c r="F4" s="5"/>
      <c r="G4" s="102"/>
      <c r="H4" s="172" t="s">
        <v>1</v>
      </c>
      <c r="I4" s="172"/>
      <c r="J4" s="172"/>
      <c r="K4" s="172"/>
      <c r="L4" s="4" t="s">
        <v>3</v>
      </c>
      <c r="M4" s="5"/>
      <c r="N4" s="6"/>
    </row>
    <row r="5" spans="1:14" ht="18.75" customHeight="1">
      <c r="A5" s="129" t="s">
        <v>4</v>
      </c>
      <c r="B5" s="7" t="s">
        <v>5</v>
      </c>
      <c r="C5" s="8" t="s">
        <v>6</v>
      </c>
      <c r="D5" s="9" t="s">
        <v>7</v>
      </c>
      <c r="E5" s="79" t="s">
        <v>354</v>
      </c>
      <c r="F5" s="8" t="s">
        <v>355</v>
      </c>
      <c r="G5" s="79" t="s">
        <v>8</v>
      </c>
      <c r="H5" s="129" t="s">
        <v>4</v>
      </c>
      <c r="I5" s="7" t="s">
        <v>5</v>
      </c>
      <c r="J5" s="8" t="s">
        <v>6</v>
      </c>
      <c r="K5" s="9" t="s">
        <v>7</v>
      </c>
      <c r="L5" s="79" t="s">
        <v>354</v>
      </c>
      <c r="M5" s="8" t="s">
        <v>355</v>
      </c>
      <c r="N5" s="9" t="s">
        <v>8</v>
      </c>
    </row>
    <row r="6" spans="1:14" ht="18.75" customHeight="1">
      <c r="A6" s="11" t="s">
        <v>9</v>
      </c>
      <c r="B6" s="12"/>
      <c r="C6" s="12"/>
      <c r="D6" s="13"/>
      <c r="E6" s="12">
        <f>SUM(E11)</f>
        <v>29155250</v>
      </c>
      <c r="F6" s="115">
        <f>SUM(F11)</f>
        <v>9675513</v>
      </c>
      <c r="G6" s="12">
        <f>E6-F6</f>
        <v>19479737</v>
      </c>
      <c r="H6" s="11" t="s">
        <v>10</v>
      </c>
      <c r="I6" s="12"/>
      <c r="J6" s="12"/>
      <c r="K6" s="13"/>
      <c r="L6" s="12">
        <f>SUM(L11)</f>
        <v>20109510</v>
      </c>
      <c r="M6" s="115">
        <f>SUM(M11)</f>
        <v>3437295</v>
      </c>
      <c r="N6" s="13">
        <f>L6-M6</f>
        <v>16672215</v>
      </c>
    </row>
    <row r="7" spans="1:14" ht="18.75" customHeight="1">
      <c r="A7" s="16" t="s">
        <v>11</v>
      </c>
      <c r="B7" s="17"/>
      <c r="C7" s="17"/>
      <c r="D7" s="18"/>
      <c r="E7" s="17">
        <f>E67</f>
        <v>1964655</v>
      </c>
      <c r="F7" s="116">
        <f>F67</f>
        <v>519797</v>
      </c>
      <c r="G7" s="12">
        <f>E7-F7</f>
        <v>1444858</v>
      </c>
      <c r="H7" s="16" t="s">
        <v>12</v>
      </c>
      <c r="I7" s="17"/>
      <c r="J7" s="17"/>
      <c r="K7" s="18"/>
      <c r="L7" s="17">
        <f>L67</f>
        <v>2503142</v>
      </c>
      <c r="M7" s="116">
        <f>M67</f>
        <v>562887</v>
      </c>
      <c r="N7" s="13">
        <f>L7-M7</f>
        <v>1940255</v>
      </c>
    </row>
    <row r="8" spans="1:14" ht="18.75" customHeight="1">
      <c r="A8" s="20" t="s">
        <v>13</v>
      </c>
      <c r="B8" s="21"/>
      <c r="C8" s="21"/>
      <c r="D8" s="22"/>
      <c r="E8" s="21">
        <f>E123</f>
        <v>0</v>
      </c>
      <c r="F8" s="117">
        <f>F123</f>
        <v>0</v>
      </c>
      <c r="G8" s="21">
        <f>E8-F8</f>
        <v>0</v>
      </c>
      <c r="H8" s="20" t="s">
        <v>14</v>
      </c>
      <c r="I8" s="21"/>
      <c r="J8" s="21"/>
      <c r="K8" s="22"/>
      <c r="L8" s="21">
        <f>L123</f>
        <v>8507253</v>
      </c>
      <c r="M8" s="117">
        <f>M123</f>
        <v>6195128</v>
      </c>
      <c r="N8" s="22">
        <f>L8-M8</f>
        <v>2312125</v>
      </c>
    </row>
    <row r="9" spans="1:14" ht="18.75" customHeight="1">
      <c r="A9" s="25" t="s">
        <v>15</v>
      </c>
      <c r="B9" s="26"/>
      <c r="C9" s="26"/>
      <c r="D9" s="27"/>
      <c r="E9" s="37">
        <f>SUM(E6:E8)</f>
        <v>31119905</v>
      </c>
      <c r="F9" s="74">
        <f>SUM(F6:F8)</f>
        <v>10195310</v>
      </c>
      <c r="G9" s="37">
        <f>E9-F9</f>
        <v>20924595</v>
      </c>
      <c r="H9" s="25" t="s">
        <v>16</v>
      </c>
      <c r="I9" s="26"/>
      <c r="J9" s="26"/>
      <c r="K9" s="27"/>
      <c r="L9" s="37">
        <f>SUM(L6:L8)</f>
        <v>31119905</v>
      </c>
      <c r="M9" s="74">
        <f>SUM(M6:M8)</f>
        <v>10195310</v>
      </c>
      <c r="N9" s="38">
        <f>L9-M9</f>
        <v>20924595</v>
      </c>
    </row>
    <row r="10" spans="1:14" ht="1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18.75" customHeight="1">
      <c r="A11" s="30" t="s">
        <v>9</v>
      </c>
      <c r="B11" s="31"/>
      <c r="C11" s="31"/>
      <c r="D11" s="32"/>
      <c r="E11" s="31">
        <f>SUM(E12,E30,E42,E60)</f>
        <v>29155250</v>
      </c>
      <c r="F11" s="119">
        <f>SUM(F12,F30,F42,F60)</f>
        <v>9675513</v>
      </c>
      <c r="G11" s="31">
        <f>E11-F11</f>
        <v>19479737</v>
      </c>
      <c r="H11" s="30" t="s">
        <v>10</v>
      </c>
      <c r="I11" s="31"/>
      <c r="J11" s="31"/>
      <c r="K11" s="32"/>
      <c r="L11" s="31">
        <f>SUM(L12,L30,L42,L60)</f>
        <v>20109510</v>
      </c>
      <c r="M11" s="119">
        <f>SUM(M12,M30,M42,M60)</f>
        <v>3437295</v>
      </c>
      <c r="N11" s="34">
        <f>L11-M11</f>
        <v>16672215</v>
      </c>
    </row>
    <row r="12" spans="1:14" ht="18.75" customHeight="1">
      <c r="A12" s="35"/>
      <c r="B12" s="36" t="s">
        <v>17</v>
      </c>
      <c r="C12" s="37"/>
      <c r="D12" s="38"/>
      <c r="E12" s="37">
        <f>SUM(E13,E15,E17,E19,E21)</f>
        <v>12297520</v>
      </c>
      <c r="F12" s="74">
        <f>SUM(F13,F15,F17,F19,F21)</f>
        <v>2096507</v>
      </c>
      <c r="G12" s="38">
        <f>E12-F12</f>
        <v>10201013</v>
      </c>
      <c r="H12" s="35"/>
      <c r="I12" s="36" t="s">
        <v>18</v>
      </c>
      <c r="J12" s="37"/>
      <c r="K12" s="38"/>
      <c r="L12" s="37">
        <f>SUM(L13,L16,L22,L24,L26,L28)</f>
        <v>11806467</v>
      </c>
      <c r="M12" s="74">
        <f>SUM(M13,M16,M22,M24,M26,M28)</f>
        <v>1838256</v>
      </c>
      <c r="N12" s="29">
        <f>L12-M12</f>
        <v>9968211</v>
      </c>
    </row>
    <row r="13" spans="1:14" ht="18.75" customHeight="1">
      <c r="A13" s="39"/>
      <c r="B13" s="40"/>
      <c r="C13" s="41" t="s">
        <v>19</v>
      </c>
      <c r="D13" s="42"/>
      <c r="E13" s="108">
        <f>E14</f>
        <v>12247801</v>
      </c>
      <c r="F13" s="120">
        <f>F14</f>
        <v>2081507</v>
      </c>
      <c r="G13" s="108">
        <f>E13-F13</f>
        <v>10166294</v>
      </c>
      <c r="H13" s="39"/>
      <c r="I13" s="44"/>
      <c r="J13" s="41" t="s">
        <v>20</v>
      </c>
      <c r="K13" s="42"/>
      <c r="L13" s="108">
        <f>SUM(L14:L15)</f>
        <v>11757610</v>
      </c>
      <c r="M13" s="120">
        <f>SUM(M14:M15)</f>
        <v>1836659</v>
      </c>
      <c r="N13" s="43">
        <f>L13-M13</f>
        <v>9920951</v>
      </c>
    </row>
    <row r="14" spans="1:14" ht="18.75" customHeight="1">
      <c r="A14" s="39"/>
      <c r="B14" s="44"/>
      <c r="C14" s="45"/>
      <c r="D14" s="46" t="s">
        <v>19</v>
      </c>
      <c r="E14" s="109">
        <v>12247801</v>
      </c>
      <c r="F14" s="121">
        <v>2081507</v>
      </c>
      <c r="G14" s="108">
        <f aca="true" t="shared" si="0" ref="G14:G22">E14-F14</f>
        <v>10166294</v>
      </c>
      <c r="H14" s="39"/>
      <c r="I14" s="44"/>
      <c r="J14" s="49"/>
      <c r="K14" s="46" t="s">
        <v>21</v>
      </c>
      <c r="L14" s="109">
        <v>0</v>
      </c>
      <c r="M14" s="121">
        <v>0</v>
      </c>
      <c r="N14" s="43">
        <f aca="true" t="shared" si="1" ref="N14:N29">L14-M14</f>
        <v>0</v>
      </c>
    </row>
    <row r="15" spans="1:14" ht="18.75" customHeight="1">
      <c r="A15" s="39"/>
      <c r="B15" s="40"/>
      <c r="C15" s="50" t="s">
        <v>22</v>
      </c>
      <c r="D15" s="51"/>
      <c r="E15" s="110">
        <f>E16</f>
        <v>0</v>
      </c>
      <c r="F15" s="122">
        <f>F16</f>
        <v>0</v>
      </c>
      <c r="G15" s="108">
        <f t="shared" si="0"/>
        <v>0</v>
      </c>
      <c r="H15" s="39"/>
      <c r="I15" s="44"/>
      <c r="J15" s="52"/>
      <c r="K15" s="46" t="s">
        <v>23</v>
      </c>
      <c r="L15" s="109">
        <v>11757610</v>
      </c>
      <c r="M15" s="121">
        <v>1836659</v>
      </c>
      <c r="N15" s="43">
        <f t="shared" si="1"/>
        <v>9920951</v>
      </c>
    </row>
    <row r="16" spans="1:14" ht="18.75" customHeight="1">
      <c r="A16" s="39"/>
      <c r="B16" s="44"/>
      <c r="C16" s="45"/>
      <c r="D16" s="46" t="s">
        <v>22</v>
      </c>
      <c r="E16" s="109">
        <v>0</v>
      </c>
      <c r="F16" s="121">
        <v>0</v>
      </c>
      <c r="G16" s="108">
        <f t="shared" si="0"/>
        <v>0</v>
      </c>
      <c r="H16" s="39"/>
      <c r="I16" s="40"/>
      <c r="J16" s="50" t="s">
        <v>24</v>
      </c>
      <c r="K16" s="51"/>
      <c r="L16" s="110">
        <f>SUM(L17:L21)</f>
        <v>0</v>
      </c>
      <c r="M16" s="122">
        <f>SUM(M17:M21)</f>
        <v>0</v>
      </c>
      <c r="N16" s="43">
        <f t="shared" si="1"/>
        <v>0</v>
      </c>
    </row>
    <row r="17" spans="1:14" ht="18.75" customHeight="1">
      <c r="A17" s="39"/>
      <c r="B17" s="40"/>
      <c r="C17" s="50" t="s">
        <v>25</v>
      </c>
      <c r="D17" s="51"/>
      <c r="E17" s="110">
        <f>E18</f>
        <v>49719</v>
      </c>
      <c r="F17" s="122">
        <f>F18</f>
        <v>0</v>
      </c>
      <c r="G17" s="108">
        <f t="shared" si="0"/>
        <v>49719</v>
      </c>
      <c r="H17" s="39"/>
      <c r="I17" s="44"/>
      <c r="J17" s="49"/>
      <c r="K17" s="46" t="s">
        <v>21</v>
      </c>
      <c r="L17" s="109">
        <v>0</v>
      </c>
      <c r="M17" s="121">
        <v>0</v>
      </c>
      <c r="N17" s="43">
        <f t="shared" si="1"/>
        <v>0</v>
      </c>
    </row>
    <row r="18" spans="1:14" ht="18.75" customHeight="1">
      <c r="A18" s="39"/>
      <c r="B18" s="44"/>
      <c r="C18" s="45"/>
      <c r="D18" s="46" t="s">
        <v>25</v>
      </c>
      <c r="E18" s="109">
        <v>49719</v>
      </c>
      <c r="F18" s="121">
        <v>0</v>
      </c>
      <c r="G18" s="108">
        <f t="shared" si="0"/>
        <v>49719</v>
      </c>
      <c r="H18" s="39"/>
      <c r="I18" s="44"/>
      <c r="J18" s="40"/>
      <c r="K18" s="46" t="s">
        <v>26</v>
      </c>
      <c r="L18" s="109">
        <v>0</v>
      </c>
      <c r="M18" s="121">
        <v>0</v>
      </c>
      <c r="N18" s="43">
        <f t="shared" si="1"/>
        <v>0</v>
      </c>
    </row>
    <row r="19" spans="1:14" ht="18.75" customHeight="1">
      <c r="A19" s="39"/>
      <c r="B19" s="40"/>
      <c r="C19" s="50" t="s">
        <v>27</v>
      </c>
      <c r="D19" s="51"/>
      <c r="E19" s="110">
        <f>E20</f>
        <v>0</v>
      </c>
      <c r="F19" s="122">
        <f>F20</f>
        <v>0</v>
      </c>
      <c r="G19" s="108">
        <f t="shared" si="0"/>
        <v>0</v>
      </c>
      <c r="H19" s="39"/>
      <c r="I19" s="44"/>
      <c r="J19" s="40"/>
      <c r="K19" s="46" t="s">
        <v>28</v>
      </c>
      <c r="L19" s="109">
        <v>0</v>
      </c>
      <c r="M19" s="121">
        <v>0</v>
      </c>
      <c r="N19" s="43">
        <f t="shared" si="1"/>
        <v>0</v>
      </c>
    </row>
    <row r="20" spans="1:14" ht="18.75" customHeight="1">
      <c r="A20" s="39"/>
      <c r="B20" s="44"/>
      <c r="C20" s="45"/>
      <c r="D20" s="46" t="s">
        <v>27</v>
      </c>
      <c r="E20" s="109">
        <v>0</v>
      </c>
      <c r="F20" s="121">
        <v>0</v>
      </c>
      <c r="G20" s="108">
        <f t="shared" si="0"/>
        <v>0</v>
      </c>
      <c r="H20" s="39"/>
      <c r="I20" s="44"/>
      <c r="J20" s="40"/>
      <c r="K20" s="46" t="s">
        <v>29</v>
      </c>
      <c r="L20" s="109">
        <v>0</v>
      </c>
      <c r="M20" s="121">
        <v>0</v>
      </c>
      <c r="N20" s="43">
        <f t="shared" si="1"/>
        <v>0</v>
      </c>
    </row>
    <row r="21" spans="1:14" ht="18.75" customHeight="1">
      <c r="A21" s="39"/>
      <c r="B21" s="40"/>
      <c r="C21" s="50" t="s">
        <v>30</v>
      </c>
      <c r="D21" s="51"/>
      <c r="E21" s="110">
        <f>E22</f>
        <v>0</v>
      </c>
      <c r="F21" s="122">
        <f>F22</f>
        <v>15000</v>
      </c>
      <c r="G21" s="108">
        <f t="shared" si="0"/>
        <v>-15000</v>
      </c>
      <c r="H21" s="39"/>
      <c r="I21" s="44"/>
      <c r="J21" s="52"/>
      <c r="K21" s="46" t="s">
        <v>31</v>
      </c>
      <c r="L21" s="109">
        <v>0</v>
      </c>
      <c r="M21" s="121">
        <v>0</v>
      </c>
      <c r="N21" s="43">
        <f t="shared" si="1"/>
        <v>0</v>
      </c>
    </row>
    <row r="22" spans="1:14" ht="18.75" customHeight="1">
      <c r="A22" s="39"/>
      <c r="B22" s="44"/>
      <c r="C22" s="49"/>
      <c r="D22" s="46" t="s">
        <v>30</v>
      </c>
      <c r="E22" s="109">
        <v>0</v>
      </c>
      <c r="F22" s="121">
        <v>15000</v>
      </c>
      <c r="G22" s="108">
        <f t="shared" si="0"/>
        <v>-15000</v>
      </c>
      <c r="H22" s="39"/>
      <c r="I22" s="40"/>
      <c r="J22" s="50" t="s">
        <v>32</v>
      </c>
      <c r="K22" s="51"/>
      <c r="L22" s="110">
        <f>L23</f>
        <v>48857</v>
      </c>
      <c r="M22" s="122">
        <f>M23</f>
        <v>1597</v>
      </c>
      <c r="N22" s="43">
        <f t="shared" si="1"/>
        <v>47260</v>
      </c>
    </row>
    <row r="23" spans="1:14" ht="18.75" customHeight="1">
      <c r="A23" s="39"/>
      <c r="B23" s="44"/>
      <c r="C23" s="44"/>
      <c r="D23" s="53"/>
      <c r="E23" s="54"/>
      <c r="F23" s="123"/>
      <c r="G23" s="55"/>
      <c r="H23" s="39"/>
      <c r="I23" s="44"/>
      <c r="J23" s="45"/>
      <c r="K23" s="46" t="s">
        <v>32</v>
      </c>
      <c r="L23" s="109">
        <v>48857</v>
      </c>
      <c r="M23" s="121">
        <v>1597</v>
      </c>
      <c r="N23" s="43">
        <f t="shared" si="1"/>
        <v>47260</v>
      </c>
    </row>
    <row r="24" spans="1:14" ht="18.75" customHeight="1">
      <c r="A24" s="39"/>
      <c r="B24" s="44"/>
      <c r="C24" s="44"/>
      <c r="D24" s="56"/>
      <c r="E24" s="39"/>
      <c r="F24" s="118"/>
      <c r="G24" s="44"/>
      <c r="H24" s="39"/>
      <c r="I24" s="40"/>
      <c r="J24" s="50" t="s">
        <v>33</v>
      </c>
      <c r="K24" s="51"/>
      <c r="L24" s="110">
        <f>L25</f>
        <v>0</v>
      </c>
      <c r="M24" s="122">
        <f>M25</f>
        <v>0</v>
      </c>
      <c r="N24" s="43">
        <f t="shared" si="1"/>
        <v>0</v>
      </c>
    </row>
    <row r="25" spans="1:14" ht="18.75" customHeight="1">
      <c r="A25" s="39"/>
      <c r="B25" s="44"/>
      <c r="C25" s="44"/>
      <c r="D25" s="56"/>
      <c r="E25" s="39"/>
      <c r="F25" s="118"/>
      <c r="G25" s="44"/>
      <c r="H25" s="39"/>
      <c r="I25" s="44"/>
      <c r="J25" s="45"/>
      <c r="K25" s="46" t="s">
        <v>33</v>
      </c>
      <c r="L25" s="109">
        <v>0</v>
      </c>
      <c r="M25" s="121">
        <v>0</v>
      </c>
      <c r="N25" s="43">
        <f t="shared" si="1"/>
        <v>0</v>
      </c>
    </row>
    <row r="26" spans="1:14" ht="18.75" customHeight="1">
      <c r="A26" s="39"/>
      <c r="B26" s="44"/>
      <c r="C26" s="44"/>
      <c r="D26" s="56"/>
      <c r="E26" s="39"/>
      <c r="F26" s="118"/>
      <c r="G26" s="44"/>
      <c r="H26" s="39"/>
      <c r="I26" s="40"/>
      <c r="J26" s="50" t="s">
        <v>34</v>
      </c>
      <c r="K26" s="51"/>
      <c r="L26" s="110">
        <f>L27</f>
        <v>0</v>
      </c>
      <c r="M26" s="122">
        <f>M27</f>
        <v>0</v>
      </c>
      <c r="N26" s="43">
        <f t="shared" si="1"/>
        <v>0</v>
      </c>
    </row>
    <row r="27" spans="1:14" ht="18.75" customHeight="1">
      <c r="A27" s="39"/>
      <c r="B27" s="44"/>
      <c r="C27" s="44"/>
      <c r="D27" s="56"/>
      <c r="E27" s="39"/>
      <c r="F27" s="118"/>
      <c r="G27" s="44"/>
      <c r="H27" s="39"/>
      <c r="I27" s="44"/>
      <c r="J27" s="45"/>
      <c r="K27" s="46" t="s">
        <v>34</v>
      </c>
      <c r="L27" s="109">
        <v>0</v>
      </c>
      <c r="M27" s="121">
        <v>0</v>
      </c>
      <c r="N27" s="43">
        <f t="shared" si="1"/>
        <v>0</v>
      </c>
    </row>
    <row r="28" spans="1:14" ht="18.75" customHeight="1">
      <c r="A28" s="39"/>
      <c r="B28" s="44"/>
      <c r="C28" s="44"/>
      <c r="D28" s="56"/>
      <c r="E28" s="39"/>
      <c r="F28" s="118"/>
      <c r="G28" s="44"/>
      <c r="H28" s="39"/>
      <c r="I28" s="40"/>
      <c r="J28" s="50" t="s">
        <v>35</v>
      </c>
      <c r="K28" s="51"/>
      <c r="L28" s="110">
        <f>L29</f>
        <v>0</v>
      </c>
      <c r="M28" s="122">
        <f>M29</f>
        <v>0</v>
      </c>
      <c r="N28" s="43">
        <f t="shared" si="1"/>
        <v>0</v>
      </c>
    </row>
    <row r="29" spans="1:14" ht="18.75" customHeight="1">
      <c r="A29" s="39"/>
      <c r="B29" s="44"/>
      <c r="C29" s="44"/>
      <c r="D29" s="56"/>
      <c r="E29" s="39"/>
      <c r="F29" s="118"/>
      <c r="G29" s="44"/>
      <c r="H29" s="39"/>
      <c r="I29" s="44"/>
      <c r="J29" s="49"/>
      <c r="K29" s="46" t="s">
        <v>35</v>
      </c>
      <c r="L29" s="109">
        <v>0</v>
      </c>
      <c r="M29" s="121">
        <v>0</v>
      </c>
      <c r="N29" s="48">
        <f t="shared" si="1"/>
        <v>0</v>
      </c>
    </row>
    <row r="30" spans="1:14" s="62" customFormat="1" ht="18.75" customHeight="1">
      <c r="A30" s="71"/>
      <c r="B30" s="167" t="s">
        <v>36</v>
      </c>
      <c r="C30" s="67"/>
      <c r="D30" s="165"/>
      <c r="E30" s="67">
        <f>SUM(E31,E34)</f>
        <v>9154969</v>
      </c>
      <c r="F30" s="166">
        <f>SUM(F31,F34)</f>
        <v>7120820</v>
      </c>
      <c r="G30" s="165">
        <f aca="true" t="shared" si="2" ref="G30:G35">E30-F30</f>
        <v>2034149</v>
      </c>
      <c r="H30" s="71"/>
      <c r="I30" s="67" t="s">
        <v>37</v>
      </c>
      <c r="J30" s="67"/>
      <c r="K30" s="165"/>
      <c r="L30" s="67">
        <f>SUM(L31,L34,L40)</f>
        <v>7851063</v>
      </c>
      <c r="M30" s="166">
        <f>SUM(M31,M34,M40)</f>
        <v>1458402</v>
      </c>
      <c r="N30" s="168">
        <f>L30-M30</f>
        <v>6392661</v>
      </c>
    </row>
    <row r="31" spans="1:14" ht="18.75" customHeight="1">
      <c r="A31" s="39"/>
      <c r="B31" s="63"/>
      <c r="C31" s="41" t="s">
        <v>38</v>
      </c>
      <c r="D31" s="42"/>
      <c r="E31" s="108">
        <f>SUM(E32:E33)</f>
        <v>7809969</v>
      </c>
      <c r="F31" s="120">
        <f>SUM(F32:F33)</f>
        <v>6869820</v>
      </c>
      <c r="G31" s="108">
        <f t="shared" si="2"/>
        <v>940149</v>
      </c>
      <c r="H31" s="39"/>
      <c r="I31" s="63"/>
      <c r="J31" s="41" t="s">
        <v>39</v>
      </c>
      <c r="K31" s="42"/>
      <c r="L31" s="108">
        <f>SUM(L32:L33)</f>
        <v>1366429</v>
      </c>
      <c r="M31" s="120">
        <f>SUM(M32:M33)</f>
        <v>177732</v>
      </c>
      <c r="N31" s="43">
        <f>L31-M31</f>
        <v>1188697</v>
      </c>
    </row>
    <row r="32" spans="1:14" ht="18.75" customHeight="1">
      <c r="A32" s="39"/>
      <c r="B32" s="44"/>
      <c r="C32" s="49"/>
      <c r="D32" s="46" t="s">
        <v>40</v>
      </c>
      <c r="E32" s="109">
        <v>4026169</v>
      </c>
      <c r="F32" s="121">
        <v>5626820</v>
      </c>
      <c r="G32" s="108">
        <f t="shared" si="2"/>
        <v>-1600651</v>
      </c>
      <c r="H32" s="39"/>
      <c r="I32" s="44"/>
      <c r="J32" s="49"/>
      <c r="K32" s="46" t="s">
        <v>21</v>
      </c>
      <c r="L32" s="109">
        <v>441567</v>
      </c>
      <c r="M32" s="121">
        <v>41025</v>
      </c>
      <c r="N32" s="43">
        <f aca="true" t="shared" si="3" ref="N32:N41">L32-M32</f>
        <v>400542</v>
      </c>
    </row>
    <row r="33" spans="1:14" ht="18.75" customHeight="1">
      <c r="A33" s="39"/>
      <c r="B33" s="44"/>
      <c r="C33" s="52"/>
      <c r="D33" s="46" t="s">
        <v>41</v>
      </c>
      <c r="E33" s="109">
        <v>3783800</v>
      </c>
      <c r="F33" s="121">
        <v>1243000</v>
      </c>
      <c r="G33" s="108">
        <f t="shared" si="2"/>
        <v>2540800</v>
      </c>
      <c r="H33" s="39"/>
      <c r="I33" s="44"/>
      <c r="J33" s="52"/>
      <c r="K33" s="46" t="s">
        <v>23</v>
      </c>
      <c r="L33" s="109">
        <v>924862</v>
      </c>
      <c r="M33" s="121">
        <v>136707</v>
      </c>
      <c r="N33" s="43">
        <f t="shared" si="3"/>
        <v>788155</v>
      </c>
    </row>
    <row r="34" spans="1:14" ht="18.75" customHeight="1">
      <c r="A34" s="39"/>
      <c r="B34" s="40"/>
      <c r="C34" s="50" t="s">
        <v>42</v>
      </c>
      <c r="D34" s="51"/>
      <c r="E34" s="110">
        <f>E35</f>
        <v>1345000</v>
      </c>
      <c r="F34" s="122">
        <f>F35</f>
        <v>251000</v>
      </c>
      <c r="G34" s="108">
        <f t="shared" si="2"/>
        <v>1094000</v>
      </c>
      <c r="H34" s="39"/>
      <c r="I34" s="40"/>
      <c r="J34" s="50" t="s">
        <v>24</v>
      </c>
      <c r="K34" s="51"/>
      <c r="L34" s="110">
        <f>SUM(L35:L39)</f>
        <v>5506800</v>
      </c>
      <c r="M34" s="122">
        <f>SUM(M35:M39)</f>
        <v>1201471</v>
      </c>
      <c r="N34" s="43">
        <f t="shared" si="3"/>
        <v>4305329</v>
      </c>
    </row>
    <row r="35" spans="1:14" ht="18.75" customHeight="1">
      <c r="A35" s="39"/>
      <c r="B35" s="44"/>
      <c r="C35" s="49"/>
      <c r="D35" s="46" t="s">
        <v>42</v>
      </c>
      <c r="E35" s="109">
        <v>1345000</v>
      </c>
      <c r="F35" s="121">
        <v>251000</v>
      </c>
      <c r="G35" s="108">
        <f t="shared" si="2"/>
        <v>1094000</v>
      </c>
      <c r="H35" s="39"/>
      <c r="I35" s="44"/>
      <c r="J35" s="49"/>
      <c r="K35" s="46" t="s">
        <v>21</v>
      </c>
      <c r="L35" s="109">
        <v>1263212</v>
      </c>
      <c r="M35" s="121">
        <v>202967</v>
      </c>
      <c r="N35" s="43">
        <f t="shared" si="3"/>
        <v>1060245</v>
      </c>
    </row>
    <row r="36" spans="1:14" ht="18.75" customHeight="1">
      <c r="A36" s="39"/>
      <c r="B36" s="44"/>
      <c r="C36" s="44"/>
      <c r="D36" s="53"/>
      <c r="E36" s="54"/>
      <c r="F36" s="123"/>
      <c r="G36" s="55"/>
      <c r="H36" s="39"/>
      <c r="I36" s="44"/>
      <c r="J36" s="40"/>
      <c r="K36" s="46" t="s">
        <v>26</v>
      </c>
      <c r="L36" s="109">
        <v>538234</v>
      </c>
      <c r="M36" s="121">
        <v>5772</v>
      </c>
      <c r="N36" s="43">
        <f t="shared" si="3"/>
        <v>532462</v>
      </c>
    </row>
    <row r="37" spans="1:14" ht="18.75" customHeight="1">
      <c r="A37" s="39"/>
      <c r="B37" s="44"/>
      <c r="C37" s="44"/>
      <c r="D37" s="56"/>
      <c r="E37" s="39"/>
      <c r="F37" s="118"/>
      <c r="G37" s="44"/>
      <c r="H37" s="39"/>
      <c r="I37" s="44"/>
      <c r="J37" s="40"/>
      <c r="K37" s="46" t="s">
        <v>28</v>
      </c>
      <c r="L37" s="109">
        <v>1411982</v>
      </c>
      <c r="M37" s="121">
        <v>515043</v>
      </c>
      <c r="N37" s="43">
        <f t="shared" si="3"/>
        <v>896939</v>
      </c>
    </row>
    <row r="38" spans="1:14" ht="18.75" customHeight="1">
      <c r="A38" s="39"/>
      <c r="B38" s="44"/>
      <c r="C38" s="44"/>
      <c r="D38" s="56"/>
      <c r="E38" s="39"/>
      <c r="F38" s="118"/>
      <c r="G38" s="44"/>
      <c r="H38" s="39"/>
      <c r="I38" s="44"/>
      <c r="J38" s="40"/>
      <c r="K38" s="46" t="s">
        <v>29</v>
      </c>
      <c r="L38" s="109">
        <v>622526</v>
      </c>
      <c r="M38" s="121">
        <v>249531</v>
      </c>
      <c r="N38" s="43">
        <f t="shared" si="3"/>
        <v>372995</v>
      </c>
    </row>
    <row r="39" spans="1:14" ht="18.75" customHeight="1">
      <c r="A39" s="39"/>
      <c r="B39" s="44"/>
      <c r="C39" s="44"/>
      <c r="D39" s="56"/>
      <c r="E39" s="39"/>
      <c r="F39" s="118"/>
      <c r="G39" s="44"/>
      <c r="H39" s="39"/>
      <c r="I39" s="44"/>
      <c r="J39" s="52"/>
      <c r="K39" s="46" t="s">
        <v>31</v>
      </c>
      <c r="L39" s="109">
        <v>1670846</v>
      </c>
      <c r="M39" s="121">
        <v>228158</v>
      </c>
      <c r="N39" s="43">
        <f t="shared" si="3"/>
        <v>1442688</v>
      </c>
    </row>
    <row r="40" spans="1:14" ht="18.75" customHeight="1">
      <c r="A40" s="39"/>
      <c r="B40" s="44"/>
      <c r="C40" s="44"/>
      <c r="D40" s="56"/>
      <c r="E40" s="39"/>
      <c r="F40" s="118"/>
      <c r="G40" s="44"/>
      <c r="H40" s="39"/>
      <c r="I40" s="40"/>
      <c r="J40" s="50" t="s">
        <v>43</v>
      </c>
      <c r="K40" s="51"/>
      <c r="L40" s="110">
        <f>L41</f>
        <v>977834</v>
      </c>
      <c r="M40" s="122">
        <f>M41</f>
        <v>79199</v>
      </c>
      <c r="N40" s="43">
        <f t="shared" si="3"/>
        <v>898635</v>
      </c>
    </row>
    <row r="41" spans="1:14" ht="18.75" customHeight="1">
      <c r="A41" s="39"/>
      <c r="B41" s="44"/>
      <c r="C41" s="58"/>
      <c r="D41" s="59"/>
      <c r="E41" s="57"/>
      <c r="F41" s="124"/>
      <c r="G41" s="58"/>
      <c r="H41" s="39"/>
      <c r="I41" s="58"/>
      <c r="J41" s="60"/>
      <c r="K41" s="64" t="s">
        <v>43</v>
      </c>
      <c r="L41" s="111">
        <v>977834</v>
      </c>
      <c r="M41" s="125">
        <v>79199</v>
      </c>
      <c r="N41" s="43">
        <f t="shared" si="3"/>
        <v>898635</v>
      </c>
    </row>
    <row r="42" spans="1:14" s="62" customFormat="1" ht="18.75" customHeight="1">
      <c r="A42" s="71"/>
      <c r="B42" s="36" t="s">
        <v>44</v>
      </c>
      <c r="C42" s="67"/>
      <c r="D42" s="38"/>
      <c r="E42" s="37">
        <f>SUM(E43,E49)</f>
        <v>7683662</v>
      </c>
      <c r="F42" s="74">
        <f>SUM(F43,F49)</f>
        <v>456928</v>
      </c>
      <c r="G42" s="37">
        <f aca="true" t="shared" si="4" ref="G42:G52">E42-F42</f>
        <v>7226734</v>
      </c>
      <c r="H42" s="71"/>
      <c r="I42" s="68" t="s">
        <v>45</v>
      </c>
      <c r="J42" s="36"/>
      <c r="K42" s="38"/>
      <c r="L42" s="37">
        <f>SUM(L43)</f>
        <v>451936</v>
      </c>
      <c r="M42" s="74">
        <f>SUM(M43)</f>
        <v>140636</v>
      </c>
      <c r="N42" s="29">
        <f>L42-M42</f>
        <v>311300</v>
      </c>
    </row>
    <row r="43" spans="1:14" ht="18.75" customHeight="1">
      <c r="A43" s="39"/>
      <c r="B43" s="40"/>
      <c r="C43" s="69" t="s">
        <v>46</v>
      </c>
      <c r="D43" s="70"/>
      <c r="E43" s="108">
        <f>SUM(E44:E48)</f>
        <v>7044074</v>
      </c>
      <c r="F43" s="120">
        <f>SUM(F44:F48)</f>
        <v>305678</v>
      </c>
      <c r="G43" s="108">
        <f t="shared" si="4"/>
        <v>6738396</v>
      </c>
      <c r="H43" s="39"/>
      <c r="I43" s="63"/>
      <c r="J43" s="69" t="s">
        <v>45</v>
      </c>
      <c r="K43" s="70"/>
      <c r="L43" s="108">
        <f>SUM(L44:L59)</f>
        <v>451936</v>
      </c>
      <c r="M43" s="120">
        <f>SUM(M44:M59)</f>
        <v>140636</v>
      </c>
      <c r="N43" s="43">
        <f>L43-M43</f>
        <v>311300</v>
      </c>
    </row>
    <row r="44" spans="1:14" ht="18.75" customHeight="1">
      <c r="A44" s="39"/>
      <c r="B44" s="44"/>
      <c r="C44" s="49"/>
      <c r="D44" s="46" t="s">
        <v>47</v>
      </c>
      <c r="E44" s="109">
        <v>0</v>
      </c>
      <c r="F44" s="121">
        <v>0</v>
      </c>
      <c r="G44" s="108">
        <f t="shared" si="4"/>
        <v>0</v>
      </c>
      <c r="H44" s="39"/>
      <c r="I44" s="44"/>
      <c r="J44" s="49"/>
      <c r="K44" s="46" t="s">
        <v>48</v>
      </c>
      <c r="L44" s="109">
        <v>101295</v>
      </c>
      <c r="M44" s="121">
        <v>51301</v>
      </c>
      <c r="N44" s="43">
        <f aca="true" t="shared" si="5" ref="N44:N59">L44-M44</f>
        <v>49994</v>
      </c>
    </row>
    <row r="45" spans="1:14" ht="18.75" customHeight="1">
      <c r="A45" s="39"/>
      <c r="B45" s="44"/>
      <c r="C45" s="40"/>
      <c r="D45" s="46" t="s">
        <v>49</v>
      </c>
      <c r="E45" s="109">
        <v>848946</v>
      </c>
      <c r="F45" s="121">
        <v>305678</v>
      </c>
      <c r="G45" s="108">
        <f t="shared" si="4"/>
        <v>543268</v>
      </c>
      <c r="H45" s="39"/>
      <c r="I45" s="44"/>
      <c r="J45" s="40"/>
      <c r="K45" s="46" t="s">
        <v>50</v>
      </c>
      <c r="L45" s="109">
        <v>5238</v>
      </c>
      <c r="M45" s="121">
        <v>1071</v>
      </c>
      <c r="N45" s="43">
        <f t="shared" si="5"/>
        <v>4167</v>
      </c>
    </row>
    <row r="46" spans="1:14" ht="18.75" customHeight="1">
      <c r="A46" s="39"/>
      <c r="B46" s="44"/>
      <c r="C46" s="40"/>
      <c r="D46" s="46" t="s">
        <v>51</v>
      </c>
      <c r="E46" s="109">
        <v>0</v>
      </c>
      <c r="F46" s="121">
        <v>0</v>
      </c>
      <c r="G46" s="108">
        <f t="shared" si="4"/>
        <v>0</v>
      </c>
      <c r="H46" s="39"/>
      <c r="I46" s="44"/>
      <c r="J46" s="40"/>
      <c r="K46" s="46" t="s">
        <v>52</v>
      </c>
      <c r="L46" s="109">
        <v>16760</v>
      </c>
      <c r="M46" s="121">
        <v>5036</v>
      </c>
      <c r="N46" s="43">
        <f t="shared" si="5"/>
        <v>11724</v>
      </c>
    </row>
    <row r="47" spans="1:14" ht="18.75" customHeight="1">
      <c r="A47" s="39"/>
      <c r="B47" s="44"/>
      <c r="C47" s="40"/>
      <c r="D47" s="46" t="s">
        <v>353</v>
      </c>
      <c r="E47" s="109">
        <v>6195128</v>
      </c>
      <c r="F47" s="121">
        <v>0</v>
      </c>
      <c r="G47" s="108">
        <f t="shared" si="4"/>
        <v>6195128</v>
      </c>
      <c r="H47" s="39"/>
      <c r="I47" s="44"/>
      <c r="J47" s="40"/>
      <c r="K47" s="46" t="s">
        <v>54</v>
      </c>
      <c r="L47" s="109">
        <v>16632</v>
      </c>
      <c r="M47" s="121">
        <v>10583</v>
      </c>
      <c r="N47" s="43">
        <f t="shared" si="5"/>
        <v>6049</v>
      </c>
    </row>
    <row r="48" spans="1:14" ht="18.75" customHeight="1">
      <c r="A48" s="39"/>
      <c r="B48" s="44"/>
      <c r="C48" s="52"/>
      <c r="D48" s="46" t="s">
        <v>53</v>
      </c>
      <c r="E48" s="109">
        <v>0</v>
      </c>
      <c r="F48" s="121">
        <v>0</v>
      </c>
      <c r="G48" s="108">
        <f t="shared" si="4"/>
        <v>0</v>
      </c>
      <c r="H48" s="39"/>
      <c r="I48" s="44"/>
      <c r="J48" s="40"/>
      <c r="K48" s="46" t="s">
        <v>56</v>
      </c>
      <c r="L48" s="109">
        <v>970</v>
      </c>
      <c r="M48" s="121">
        <v>0</v>
      </c>
      <c r="N48" s="43">
        <f t="shared" si="5"/>
        <v>970</v>
      </c>
    </row>
    <row r="49" spans="1:14" ht="18.75" customHeight="1">
      <c r="A49" s="39"/>
      <c r="B49" s="44"/>
      <c r="C49" s="50" t="s">
        <v>55</v>
      </c>
      <c r="D49" s="51"/>
      <c r="E49" s="110">
        <f>SUM(E50:E52)</f>
        <v>639588</v>
      </c>
      <c r="F49" s="122">
        <f>SUM(F50:F52)</f>
        <v>151250</v>
      </c>
      <c r="G49" s="108">
        <f t="shared" si="4"/>
        <v>488338</v>
      </c>
      <c r="H49" s="39"/>
      <c r="I49" s="44"/>
      <c r="J49" s="40"/>
      <c r="K49" s="46" t="s">
        <v>58</v>
      </c>
      <c r="L49" s="109">
        <v>20409</v>
      </c>
      <c r="M49" s="121">
        <v>19619</v>
      </c>
      <c r="N49" s="43">
        <f t="shared" si="5"/>
        <v>790</v>
      </c>
    </row>
    <row r="50" spans="1:14" ht="18.75" customHeight="1">
      <c r="A50" s="39"/>
      <c r="B50" s="44"/>
      <c r="C50" s="49"/>
      <c r="D50" s="46" t="s">
        <v>57</v>
      </c>
      <c r="E50" s="109">
        <v>0</v>
      </c>
      <c r="F50" s="121">
        <v>0</v>
      </c>
      <c r="G50" s="108">
        <f t="shared" si="4"/>
        <v>0</v>
      </c>
      <c r="H50" s="39"/>
      <c r="I50" s="44"/>
      <c r="J50" s="40"/>
      <c r="K50" s="46" t="s">
        <v>60</v>
      </c>
      <c r="L50" s="109">
        <v>0</v>
      </c>
      <c r="M50" s="121">
        <v>792</v>
      </c>
      <c r="N50" s="43">
        <f t="shared" si="5"/>
        <v>-792</v>
      </c>
    </row>
    <row r="51" spans="1:14" ht="18.75" customHeight="1">
      <c r="A51" s="39"/>
      <c r="B51" s="44"/>
      <c r="C51" s="40"/>
      <c r="D51" s="46" t="s">
        <v>59</v>
      </c>
      <c r="E51" s="109">
        <v>559183</v>
      </c>
      <c r="F51" s="121">
        <v>151250</v>
      </c>
      <c r="G51" s="108">
        <f t="shared" si="4"/>
        <v>407933</v>
      </c>
      <c r="H51" s="39"/>
      <c r="I51" s="44"/>
      <c r="J51" s="40"/>
      <c r="K51" s="46" t="s">
        <v>61</v>
      </c>
      <c r="L51" s="109">
        <v>16485</v>
      </c>
      <c r="M51" s="121">
        <v>21362</v>
      </c>
      <c r="N51" s="43">
        <f t="shared" si="5"/>
        <v>-4877</v>
      </c>
    </row>
    <row r="52" spans="1:14" ht="18.75" customHeight="1">
      <c r="A52" s="39"/>
      <c r="B52" s="44"/>
      <c r="C52" s="44"/>
      <c r="D52" s="46" t="s">
        <v>356</v>
      </c>
      <c r="E52" s="109">
        <v>80405</v>
      </c>
      <c r="F52" s="121">
        <v>0</v>
      </c>
      <c r="G52" s="108">
        <f t="shared" si="4"/>
        <v>80405</v>
      </c>
      <c r="H52" s="39"/>
      <c r="I52" s="44"/>
      <c r="J52" s="40"/>
      <c r="K52" s="46" t="s">
        <v>62</v>
      </c>
      <c r="L52" s="109">
        <v>7959</v>
      </c>
      <c r="M52" s="121">
        <v>4455</v>
      </c>
      <c r="N52" s="43">
        <f t="shared" si="5"/>
        <v>3504</v>
      </c>
    </row>
    <row r="53" spans="1:14" ht="18.75" customHeight="1">
      <c r="A53" s="39"/>
      <c r="B53" s="44"/>
      <c r="C53" s="44"/>
      <c r="D53" s="56"/>
      <c r="E53" s="39"/>
      <c r="F53" s="118"/>
      <c r="G53" s="44"/>
      <c r="H53" s="39"/>
      <c r="I53" s="44"/>
      <c r="J53" s="40"/>
      <c r="K53" s="46" t="s">
        <v>63</v>
      </c>
      <c r="L53" s="109">
        <v>13278</v>
      </c>
      <c r="M53" s="121">
        <v>3431</v>
      </c>
      <c r="N53" s="43">
        <f t="shared" si="5"/>
        <v>9847</v>
      </c>
    </row>
    <row r="54" spans="1:14" ht="18.75" customHeight="1">
      <c r="A54" s="39"/>
      <c r="B54" s="44"/>
      <c r="C54" s="44"/>
      <c r="D54" s="56"/>
      <c r="E54" s="39"/>
      <c r="F54" s="118"/>
      <c r="G54" s="44"/>
      <c r="H54" s="39"/>
      <c r="I54" s="44"/>
      <c r="J54" s="40"/>
      <c r="K54" s="46" t="s">
        <v>64</v>
      </c>
      <c r="L54" s="109">
        <v>20</v>
      </c>
      <c r="M54" s="121">
        <v>0</v>
      </c>
      <c r="N54" s="43">
        <f>L54-M54</f>
        <v>20</v>
      </c>
    </row>
    <row r="55" spans="1:14" ht="18.75" customHeight="1">
      <c r="A55" s="39"/>
      <c r="B55" s="44"/>
      <c r="C55" s="44"/>
      <c r="D55" s="56"/>
      <c r="E55" s="39"/>
      <c r="F55" s="118"/>
      <c r="G55" s="44"/>
      <c r="H55" s="39"/>
      <c r="I55" s="44"/>
      <c r="J55" s="40"/>
      <c r="K55" s="46" t="s">
        <v>357</v>
      </c>
      <c r="L55" s="109">
        <v>2493</v>
      </c>
      <c r="M55" s="121">
        <v>4264</v>
      </c>
      <c r="N55" s="43">
        <f>L55-M55</f>
        <v>-1771</v>
      </c>
    </row>
    <row r="56" spans="1:14" ht="18.75" customHeight="1">
      <c r="A56" s="39"/>
      <c r="B56" s="44"/>
      <c r="C56" s="44"/>
      <c r="D56" s="56"/>
      <c r="E56" s="39"/>
      <c r="F56" s="118"/>
      <c r="G56" s="44"/>
      <c r="H56" s="39"/>
      <c r="I56" s="44"/>
      <c r="J56" s="40"/>
      <c r="K56" s="46" t="s">
        <v>358</v>
      </c>
      <c r="L56" s="109">
        <v>2000</v>
      </c>
      <c r="M56" s="121">
        <v>1776</v>
      </c>
      <c r="N56" s="43">
        <f t="shared" si="5"/>
        <v>224</v>
      </c>
    </row>
    <row r="57" spans="1:14" ht="18.75" customHeight="1">
      <c r="A57" s="39"/>
      <c r="B57" s="44"/>
      <c r="C57" s="44"/>
      <c r="D57" s="56"/>
      <c r="E57" s="39"/>
      <c r="F57" s="118"/>
      <c r="G57" s="44"/>
      <c r="H57" s="39"/>
      <c r="I57" s="44"/>
      <c r="J57" s="40"/>
      <c r="K57" s="46" t="s">
        <v>359</v>
      </c>
      <c r="L57" s="109">
        <v>4743</v>
      </c>
      <c r="M57" s="121">
        <v>1323</v>
      </c>
      <c r="N57" s="43">
        <f t="shared" si="5"/>
        <v>3420</v>
      </c>
    </row>
    <row r="58" spans="1:14" ht="18.75" customHeight="1">
      <c r="A58" s="39"/>
      <c r="B58" s="44"/>
      <c r="C58" s="44"/>
      <c r="D58" s="56"/>
      <c r="E58" s="39"/>
      <c r="F58" s="118"/>
      <c r="G58" s="44"/>
      <c r="H58" s="39"/>
      <c r="I58" s="44"/>
      <c r="J58" s="40"/>
      <c r="K58" s="46" t="s">
        <v>65</v>
      </c>
      <c r="L58" s="109">
        <v>232207</v>
      </c>
      <c r="M58" s="121">
        <v>0</v>
      </c>
      <c r="N58" s="43">
        <f t="shared" si="5"/>
        <v>232207</v>
      </c>
    </row>
    <row r="59" spans="1:14" ht="18.75" customHeight="1">
      <c r="A59" s="39"/>
      <c r="B59" s="44"/>
      <c r="C59" s="44"/>
      <c r="D59" s="56"/>
      <c r="E59" s="39"/>
      <c r="F59" s="118"/>
      <c r="G59" s="44"/>
      <c r="H59" s="39"/>
      <c r="I59" s="44"/>
      <c r="J59" s="40"/>
      <c r="K59" s="64" t="s">
        <v>66</v>
      </c>
      <c r="L59" s="111">
        <v>11447</v>
      </c>
      <c r="M59" s="125">
        <v>15623</v>
      </c>
      <c r="N59" s="43">
        <f t="shared" si="5"/>
        <v>-4176</v>
      </c>
    </row>
    <row r="60" spans="1:14" s="62" customFormat="1" ht="18.75" customHeight="1">
      <c r="A60" s="71"/>
      <c r="B60" s="36" t="s">
        <v>67</v>
      </c>
      <c r="C60" s="37"/>
      <c r="D60" s="38"/>
      <c r="E60" s="37">
        <f>SUM(E61)</f>
        <v>19099</v>
      </c>
      <c r="F60" s="74">
        <f>SUM(F61)</f>
        <v>1258</v>
      </c>
      <c r="G60" s="38">
        <f aca="true" t="shared" si="6" ref="G60:G69">E60-F60</f>
        <v>17841</v>
      </c>
      <c r="H60" s="71"/>
      <c r="I60" s="36" t="s">
        <v>68</v>
      </c>
      <c r="J60" s="37"/>
      <c r="K60" s="38"/>
      <c r="L60" s="37">
        <f>SUM(L61)</f>
        <v>44</v>
      </c>
      <c r="M60" s="74">
        <f>SUM(M61)</f>
        <v>1</v>
      </c>
      <c r="N60" s="38">
        <f aca="true" t="shared" si="7" ref="N60:N69">L60-M60</f>
        <v>43</v>
      </c>
    </row>
    <row r="61" spans="1:14" ht="18.75" customHeight="1">
      <c r="A61" s="39"/>
      <c r="B61" s="40"/>
      <c r="C61" s="69" t="s">
        <v>67</v>
      </c>
      <c r="D61" s="70"/>
      <c r="E61" s="108">
        <f>SUM(E62:E66)</f>
        <v>19099</v>
      </c>
      <c r="F61" s="120">
        <f>SUM(F62:F66)</f>
        <v>1258</v>
      </c>
      <c r="G61" s="108">
        <f t="shared" si="6"/>
        <v>17841</v>
      </c>
      <c r="H61" s="39"/>
      <c r="I61" s="40"/>
      <c r="J61" s="69" t="s">
        <v>68</v>
      </c>
      <c r="K61" s="70"/>
      <c r="L61" s="108">
        <f>SUM(L62:L66)</f>
        <v>44</v>
      </c>
      <c r="M61" s="120">
        <f>SUM(M62:M66)</f>
        <v>1</v>
      </c>
      <c r="N61" s="43">
        <f t="shared" si="7"/>
        <v>43</v>
      </c>
    </row>
    <row r="62" spans="1:14" ht="18.75" customHeight="1">
      <c r="A62" s="39"/>
      <c r="B62" s="44"/>
      <c r="C62" s="49"/>
      <c r="D62" s="46" t="s">
        <v>69</v>
      </c>
      <c r="E62" s="109">
        <v>18786</v>
      </c>
      <c r="F62" s="121">
        <v>1258</v>
      </c>
      <c r="G62" s="108">
        <f t="shared" si="6"/>
        <v>17528</v>
      </c>
      <c r="H62" s="39"/>
      <c r="I62" s="44"/>
      <c r="J62" s="49"/>
      <c r="K62" s="46" t="s">
        <v>360</v>
      </c>
      <c r="L62" s="109">
        <v>0</v>
      </c>
      <c r="M62" s="121">
        <v>0</v>
      </c>
      <c r="N62" s="43">
        <f t="shared" si="7"/>
        <v>0</v>
      </c>
    </row>
    <row r="63" spans="1:14" ht="18.75" customHeight="1">
      <c r="A63" s="39"/>
      <c r="B63" s="44"/>
      <c r="C63" s="40"/>
      <c r="D63" s="46" t="s">
        <v>70</v>
      </c>
      <c r="E63" s="109">
        <v>0</v>
      </c>
      <c r="F63" s="121">
        <v>0</v>
      </c>
      <c r="G63" s="108">
        <f t="shared" si="6"/>
        <v>0</v>
      </c>
      <c r="H63" s="39"/>
      <c r="I63" s="44"/>
      <c r="J63" s="40"/>
      <c r="K63" s="46" t="s">
        <v>361</v>
      </c>
      <c r="L63" s="109">
        <v>0</v>
      </c>
      <c r="M63" s="121">
        <v>0</v>
      </c>
      <c r="N63" s="43">
        <f t="shared" si="7"/>
        <v>0</v>
      </c>
    </row>
    <row r="64" spans="1:14" ht="18.75" customHeight="1">
      <c r="A64" s="39"/>
      <c r="B64" s="44"/>
      <c r="C64" s="40"/>
      <c r="D64" s="46" t="s">
        <v>72</v>
      </c>
      <c r="E64" s="109">
        <v>0</v>
      </c>
      <c r="F64" s="121">
        <v>0</v>
      </c>
      <c r="G64" s="108">
        <f t="shared" si="6"/>
        <v>0</v>
      </c>
      <c r="H64" s="39"/>
      <c r="I64" s="44"/>
      <c r="J64" s="44"/>
      <c r="K64" s="46" t="s">
        <v>363</v>
      </c>
      <c r="L64" s="109">
        <v>0</v>
      </c>
      <c r="M64" s="121">
        <v>0</v>
      </c>
      <c r="N64" s="43">
        <f t="shared" si="7"/>
        <v>0</v>
      </c>
    </row>
    <row r="65" spans="1:14" ht="18.75" customHeight="1">
      <c r="A65" s="39"/>
      <c r="B65" s="44"/>
      <c r="C65" s="40"/>
      <c r="D65" s="46" t="s">
        <v>73</v>
      </c>
      <c r="E65" s="109">
        <v>0</v>
      </c>
      <c r="F65" s="121">
        <v>0</v>
      </c>
      <c r="G65" s="108">
        <f t="shared" si="6"/>
        <v>0</v>
      </c>
      <c r="H65" s="39"/>
      <c r="I65" s="44"/>
      <c r="J65" s="44"/>
      <c r="K65" s="46" t="s">
        <v>362</v>
      </c>
      <c r="L65" s="109">
        <v>0</v>
      </c>
      <c r="M65" s="121">
        <v>0</v>
      </c>
      <c r="N65" s="43">
        <f t="shared" si="7"/>
        <v>0</v>
      </c>
    </row>
    <row r="66" spans="1:14" ht="18.75" customHeight="1">
      <c r="A66" s="39"/>
      <c r="B66" s="44"/>
      <c r="C66" s="72"/>
      <c r="D66" s="64" t="s">
        <v>74</v>
      </c>
      <c r="E66" s="111">
        <v>313</v>
      </c>
      <c r="F66" s="125">
        <v>0</v>
      </c>
      <c r="G66" s="108">
        <f t="shared" si="6"/>
        <v>313</v>
      </c>
      <c r="H66" s="39"/>
      <c r="I66" s="44"/>
      <c r="J66" s="58"/>
      <c r="K66" s="46" t="s">
        <v>71</v>
      </c>
      <c r="L66" s="109">
        <v>44</v>
      </c>
      <c r="M66" s="121">
        <v>1</v>
      </c>
      <c r="N66" s="43">
        <f t="shared" si="7"/>
        <v>43</v>
      </c>
    </row>
    <row r="67" spans="1:14" s="62" customFormat="1" ht="18.75" customHeight="1">
      <c r="A67" s="30" t="s">
        <v>11</v>
      </c>
      <c r="B67" s="31"/>
      <c r="C67" s="31"/>
      <c r="D67" s="32"/>
      <c r="E67" s="31">
        <f>SUM(E68,E92,E117)</f>
        <v>1964655</v>
      </c>
      <c r="F67" s="119">
        <f>SUM(F68,F92,F117)</f>
        <v>519797</v>
      </c>
      <c r="G67" s="31">
        <f t="shared" si="6"/>
        <v>1444858</v>
      </c>
      <c r="H67" s="30" t="s">
        <v>12</v>
      </c>
      <c r="I67" s="31"/>
      <c r="J67" s="31"/>
      <c r="K67" s="32"/>
      <c r="L67" s="31">
        <f>SUM(L68,L92,L117)</f>
        <v>2503142</v>
      </c>
      <c r="M67" s="119">
        <f>SUM(M68,M92,M117)</f>
        <v>562887</v>
      </c>
      <c r="N67" s="34">
        <f t="shared" si="7"/>
        <v>1940255</v>
      </c>
    </row>
    <row r="68" spans="1:14" s="62" customFormat="1" ht="18.75" customHeight="1">
      <c r="A68" s="35"/>
      <c r="B68" s="36" t="s">
        <v>75</v>
      </c>
      <c r="C68" s="37"/>
      <c r="D68" s="38"/>
      <c r="E68" s="37">
        <f>SUM(E69,E79)</f>
        <v>1964655</v>
      </c>
      <c r="F68" s="74">
        <f>SUM(F69,F79)</f>
        <v>519797</v>
      </c>
      <c r="G68" s="37">
        <f t="shared" si="6"/>
        <v>1444858</v>
      </c>
      <c r="H68" s="35"/>
      <c r="I68" s="36" t="s">
        <v>76</v>
      </c>
      <c r="J68" s="37"/>
      <c r="K68" s="38"/>
      <c r="L68" s="37">
        <f>SUM(L69,L79,L90)</f>
        <v>901006</v>
      </c>
      <c r="M68" s="74">
        <f>SUM(M69,M79,M90)</f>
        <v>24690</v>
      </c>
      <c r="N68" s="29">
        <f t="shared" si="7"/>
        <v>876316</v>
      </c>
    </row>
    <row r="69" spans="1:14" ht="18.75" customHeight="1">
      <c r="A69" s="39"/>
      <c r="B69" s="40"/>
      <c r="C69" s="69" t="s">
        <v>77</v>
      </c>
      <c r="D69" s="70"/>
      <c r="E69" s="108">
        <f>SUM(E70:E78)</f>
        <v>1802535</v>
      </c>
      <c r="F69" s="120">
        <f>SUM(F70:F78)</f>
        <v>223845</v>
      </c>
      <c r="G69" s="108">
        <f t="shared" si="6"/>
        <v>1578690</v>
      </c>
      <c r="H69" s="39"/>
      <c r="I69" s="40"/>
      <c r="J69" s="69" t="s">
        <v>78</v>
      </c>
      <c r="K69" s="70"/>
      <c r="L69" s="108">
        <f>SUM(L70:L74)</f>
        <v>901006</v>
      </c>
      <c r="M69" s="120">
        <f>SUM(M70:M74)</f>
        <v>24690</v>
      </c>
      <c r="N69" s="43">
        <f t="shared" si="7"/>
        <v>876316</v>
      </c>
    </row>
    <row r="70" spans="1:14" ht="18.75" customHeight="1">
      <c r="A70" s="39"/>
      <c r="B70" s="44"/>
      <c r="C70" s="49"/>
      <c r="D70" s="46" t="s">
        <v>79</v>
      </c>
      <c r="E70" s="109">
        <v>0</v>
      </c>
      <c r="F70" s="121">
        <v>0</v>
      </c>
      <c r="G70" s="108">
        <f aca="true" t="shared" si="8" ref="G70:G86">E70-F70</f>
        <v>0</v>
      </c>
      <c r="H70" s="39"/>
      <c r="I70" s="44"/>
      <c r="J70" s="49"/>
      <c r="K70" s="46" t="s">
        <v>80</v>
      </c>
      <c r="L70" s="109">
        <v>0</v>
      </c>
      <c r="M70" s="121">
        <v>0</v>
      </c>
      <c r="N70" s="43">
        <f aca="true" t="shared" si="9" ref="N70:N91">L70-M70</f>
        <v>0</v>
      </c>
    </row>
    <row r="71" spans="1:14" ht="18.75" customHeight="1">
      <c r="A71" s="39"/>
      <c r="B71" s="44"/>
      <c r="C71" s="40"/>
      <c r="D71" s="46" t="s">
        <v>81</v>
      </c>
      <c r="E71" s="109">
        <v>0</v>
      </c>
      <c r="F71" s="121">
        <v>0</v>
      </c>
      <c r="G71" s="108">
        <f t="shared" si="8"/>
        <v>0</v>
      </c>
      <c r="H71" s="39"/>
      <c r="I71" s="44"/>
      <c r="J71" s="40"/>
      <c r="K71" s="46" t="s">
        <v>85</v>
      </c>
      <c r="L71" s="109">
        <v>878672</v>
      </c>
      <c r="M71" s="121">
        <v>6356</v>
      </c>
      <c r="N71" s="43">
        <f>L71-M71</f>
        <v>872316</v>
      </c>
    </row>
    <row r="72" spans="1:14" ht="18.75" customHeight="1">
      <c r="A72" s="39"/>
      <c r="B72" s="44"/>
      <c r="C72" s="40"/>
      <c r="D72" s="46" t="s">
        <v>82</v>
      </c>
      <c r="E72" s="109">
        <v>1802535</v>
      </c>
      <c r="F72" s="121">
        <v>223845</v>
      </c>
      <c r="G72" s="108">
        <f t="shared" si="8"/>
        <v>1578690</v>
      </c>
      <c r="H72" s="39"/>
      <c r="I72" s="44"/>
      <c r="J72" s="40"/>
      <c r="K72" s="46" t="s">
        <v>87</v>
      </c>
      <c r="L72" s="109">
        <v>19717</v>
      </c>
      <c r="M72" s="121">
        <v>18146</v>
      </c>
      <c r="N72" s="43">
        <f>L72-M72</f>
        <v>1571</v>
      </c>
    </row>
    <row r="73" spans="1:14" ht="18.75" customHeight="1">
      <c r="A73" s="39"/>
      <c r="B73" s="44"/>
      <c r="C73" s="40"/>
      <c r="D73" s="46" t="s">
        <v>83</v>
      </c>
      <c r="E73" s="109">
        <v>0</v>
      </c>
      <c r="F73" s="121">
        <v>0</v>
      </c>
      <c r="G73" s="108">
        <f t="shared" si="8"/>
        <v>0</v>
      </c>
      <c r="H73" s="39"/>
      <c r="I73" s="44"/>
      <c r="J73" s="40"/>
      <c r="K73" s="46" t="s">
        <v>89</v>
      </c>
      <c r="L73" s="109">
        <v>2617</v>
      </c>
      <c r="M73" s="121">
        <v>188</v>
      </c>
      <c r="N73" s="43">
        <f>L73-M73</f>
        <v>2429</v>
      </c>
    </row>
    <row r="74" spans="1:14" ht="18.75" customHeight="1">
      <c r="A74" s="39"/>
      <c r="B74" s="44"/>
      <c r="C74" s="40"/>
      <c r="D74" s="46" t="s">
        <v>84</v>
      </c>
      <c r="E74" s="109">
        <v>0</v>
      </c>
      <c r="F74" s="121">
        <v>0</v>
      </c>
      <c r="G74" s="108">
        <f t="shared" si="8"/>
        <v>0</v>
      </c>
      <c r="H74" s="39"/>
      <c r="I74" s="44"/>
      <c r="J74" s="40"/>
      <c r="K74" s="46" t="s">
        <v>91</v>
      </c>
      <c r="L74" s="109">
        <v>0</v>
      </c>
      <c r="M74" s="121">
        <v>0</v>
      </c>
      <c r="N74" s="43">
        <f>L74-M74</f>
        <v>0</v>
      </c>
    </row>
    <row r="75" spans="1:14" ht="18.75" customHeight="1">
      <c r="A75" s="39"/>
      <c r="B75" s="44"/>
      <c r="C75" s="40"/>
      <c r="D75" s="46" t="s">
        <v>86</v>
      </c>
      <c r="E75" s="109">
        <v>0</v>
      </c>
      <c r="F75" s="121">
        <v>0</v>
      </c>
      <c r="G75" s="108">
        <f t="shared" si="8"/>
        <v>0</v>
      </c>
      <c r="H75" s="39"/>
      <c r="I75" s="44"/>
      <c r="J75" s="44"/>
      <c r="K75" s="53"/>
      <c r="L75" s="111"/>
      <c r="M75" s="125"/>
      <c r="N75" s="53"/>
    </row>
    <row r="76" spans="1:14" ht="18.75" customHeight="1">
      <c r="A76" s="39"/>
      <c r="B76" s="44"/>
      <c r="C76" s="40"/>
      <c r="D76" s="46" t="s">
        <v>88</v>
      </c>
      <c r="E76" s="109">
        <v>0</v>
      </c>
      <c r="F76" s="121">
        <v>0</v>
      </c>
      <c r="G76" s="108">
        <f t="shared" si="8"/>
        <v>0</v>
      </c>
      <c r="H76" s="39"/>
      <c r="I76" s="44"/>
      <c r="J76" s="44"/>
      <c r="K76" s="56"/>
      <c r="L76" s="149"/>
      <c r="M76" s="157"/>
      <c r="N76" s="56"/>
    </row>
    <row r="77" spans="1:14" ht="18.75" customHeight="1">
      <c r="A77" s="39"/>
      <c r="B77" s="44"/>
      <c r="C77" s="40"/>
      <c r="D77" s="46" t="s">
        <v>90</v>
      </c>
      <c r="E77" s="109">
        <v>0</v>
      </c>
      <c r="F77" s="121">
        <v>0</v>
      </c>
      <c r="G77" s="108">
        <f t="shared" si="8"/>
        <v>0</v>
      </c>
      <c r="H77" s="39"/>
      <c r="I77" s="44"/>
      <c r="J77" s="44"/>
      <c r="K77" s="56"/>
      <c r="L77" s="149"/>
      <c r="M77" s="157"/>
      <c r="N77" s="56"/>
    </row>
    <row r="78" spans="1:14" ht="18.75" customHeight="1">
      <c r="A78" s="39"/>
      <c r="B78" s="44"/>
      <c r="C78" s="52"/>
      <c r="D78" s="46" t="s">
        <v>92</v>
      </c>
      <c r="E78" s="109">
        <v>0</v>
      </c>
      <c r="F78" s="121">
        <v>0</v>
      </c>
      <c r="G78" s="108">
        <f t="shared" si="8"/>
        <v>0</v>
      </c>
      <c r="H78" s="39"/>
      <c r="I78" s="44"/>
      <c r="J78" s="130"/>
      <c r="K78" s="131"/>
      <c r="L78" s="147"/>
      <c r="M78" s="155"/>
      <c r="N78" s="90"/>
    </row>
    <row r="79" spans="1:14" ht="18.75" customHeight="1">
      <c r="A79" s="39"/>
      <c r="B79" s="40"/>
      <c r="C79" s="50" t="s">
        <v>93</v>
      </c>
      <c r="D79" s="51"/>
      <c r="E79" s="110">
        <f>SUM(E80:E86)</f>
        <v>162120</v>
      </c>
      <c r="F79" s="122">
        <f>SUM(F80:F86)</f>
        <v>295952</v>
      </c>
      <c r="G79" s="108">
        <f t="shared" si="8"/>
        <v>-133832</v>
      </c>
      <c r="H79" s="39"/>
      <c r="I79" s="40"/>
      <c r="J79" s="50" t="s">
        <v>94</v>
      </c>
      <c r="K79" s="51"/>
      <c r="L79" s="110">
        <f>SUM(L80:L89)</f>
        <v>0</v>
      </c>
      <c r="M79" s="122">
        <f>SUM(M80:M89)</f>
        <v>0</v>
      </c>
      <c r="N79" s="43">
        <f t="shared" si="9"/>
        <v>0</v>
      </c>
    </row>
    <row r="80" spans="1:14" ht="18.75" customHeight="1">
      <c r="A80" s="39"/>
      <c r="B80" s="44"/>
      <c r="C80" s="49"/>
      <c r="D80" s="46" t="s">
        <v>97</v>
      </c>
      <c r="E80" s="109">
        <v>26524</v>
      </c>
      <c r="F80" s="121">
        <v>0</v>
      </c>
      <c r="G80" s="108">
        <f>E80-F80</f>
        <v>26524</v>
      </c>
      <c r="H80" s="39"/>
      <c r="I80" s="44"/>
      <c r="J80" s="49"/>
      <c r="K80" s="46" t="s">
        <v>95</v>
      </c>
      <c r="L80" s="109">
        <v>0</v>
      </c>
      <c r="M80" s="121">
        <v>0</v>
      </c>
      <c r="N80" s="43">
        <f t="shared" si="9"/>
        <v>0</v>
      </c>
    </row>
    <row r="81" spans="1:14" ht="18.75" customHeight="1">
      <c r="A81" s="39"/>
      <c r="B81" s="44"/>
      <c r="C81" s="40"/>
      <c r="D81" s="46" t="s">
        <v>99</v>
      </c>
      <c r="E81" s="109">
        <v>135596</v>
      </c>
      <c r="F81" s="121">
        <v>295952</v>
      </c>
      <c r="G81" s="108">
        <f t="shared" si="8"/>
        <v>-160356</v>
      </c>
      <c r="H81" s="39"/>
      <c r="I81" s="44"/>
      <c r="J81" s="40"/>
      <c r="K81" s="46" t="s">
        <v>96</v>
      </c>
      <c r="L81" s="109">
        <v>0</v>
      </c>
      <c r="M81" s="121">
        <v>0</v>
      </c>
      <c r="N81" s="43">
        <f t="shared" si="9"/>
        <v>0</v>
      </c>
    </row>
    <row r="82" spans="1:14" ht="18.75" customHeight="1">
      <c r="A82" s="39"/>
      <c r="B82" s="44"/>
      <c r="C82" s="40"/>
      <c r="D82" s="46" t="s">
        <v>101</v>
      </c>
      <c r="E82" s="109">
        <v>0</v>
      </c>
      <c r="F82" s="121">
        <v>0</v>
      </c>
      <c r="G82" s="108">
        <f t="shared" si="8"/>
        <v>0</v>
      </c>
      <c r="H82" s="39"/>
      <c r="I82" s="44"/>
      <c r="J82" s="40"/>
      <c r="K82" s="46" t="s">
        <v>98</v>
      </c>
      <c r="L82" s="109">
        <v>0</v>
      </c>
      <c r="M82" s="121">
        <v>0</v>
      </c>
      <c r="N82" s="43">
        <f>L82-M82</f>
        <v>0</v>
      </c>
    </row>
    <row r="83" spans="1:14" ht="18.75" customHeight="1">
      <c r="A83" s="39"/>
      <c r="B83" s="44"/>
      <c r="C83" s="40"/>
      <c r="D83" s="46" t="s">
        <v>103</v>
      </c>
      <c r="E83" s="109">
        <v>0</v>
      </c>
      <c r="F83" s="121">
        <v>0</v>
      </c>
      <c r="G83" s="108">
        <f t="shared" si="8"/>
        <v>0</v>
      </c>
      <c r="H83" s="39"/>
      <c r="I83" s="44"/>
      <c r="J83" s="40"/>
      <c r="K83" s="46" t="s">
        <v>100</v>
      </c>
      <c r="L83" s="109">
        <v>0</v>
      </c>
      <c r="M83" s="121">
        <v>0</v>
      </c>
      <c r="N83" s="43">
        <f t="shared" si="9"/>
        <v>0</v>
      </c>
    </row>
    <row r="84" spans="1:14" ht="18.75" customHeight="1">
      <c r="A84" s="39"/>
      <c r="B84" s="44"/>
      <c r="C84" s="40"/>
      <c r="D84" s="46" t="s">
        <v>106</v>
      </c>
      <c r="E84" s="109">
        <v>0</v>
      </c>
      <c r="F84" s="121">
        <v>0</v>
      </c>
      <c r="G84" s="108">
        <f t="shared" si="8"/>
        <v>0</v>
      </c>
      <c r="H84" s="39"/>
      <c r="I84" s="44"/>
      <c r="J84" s="40"/>
      <c r="K84" s="46" t="s">
        <v>102</v>
      </c>
      <c r="L84" s="109">
        <v>0</v>
      </c>
      <c r="M84" s="121">
        <v>0</v>
      </c>
      <c r="N84" s="43">
        <f t="shared" si="9"/>
        <v>0</v>
      </c>
    </row>
    <row r="85" spans="1:14" ht="18.75" customHeight="1">
      <c r="A85" s="39"/>
      <c r="B85" s="44"/>
      <c r="C85" s="40"/>
      <c r="D85" s="46" t="s">
        <v>108</v>
      </c>
      <c r="E85" s="109">
        <v>0</v>
      </c>
      <c r="F85" s="121">
        <v>0</v>
      </c>
      <c r="G85" s="108">
        <f t="shared" si="8"/>
        <v>0</v>
      </c>
      <c r="H85" s="39"/>
      <c r="I85" s="44"/>
      <c r="J85" s="40"/>
      <c r="K85" s="46" t="s">
        <v>104</v>
      </c>
      <c r="L85" s="109">
        <v>0</v>
      </c>
      <c r="M85" s="121">
        <v>0</v>
      </c>
      <c r="N85" s="43">
        <f t="shared" si="9"/>
        <v>0</v>
      </c>
    </row>
    <row r="86" spans="1:14" ht="18.75" customHeight="1">
      <c r="A86" s="39"/>
      <c r="B86" s="44"/>
      <c r="C86" s="40"/>
      <c r="D86" s="46" t="s">
        <v>110</v>
      </c>
      <c r="E86" s="109">
        <v>0</v>
      </c>
      <c r="F86" s="121">
        <v>0</v>
      </c>
      <c r="G86" s="108">
        <f t="shared" si="8"/>
        <v>0</v>
      </c>
      <c r="H86" s="39"/>
      <c r="I86" s="44"/>
      <c r="J86" s="40"/>
      <c r="K86" s="46" t="s">
        <v>105</v>
      </c>
      <c r="L86" s="109">
        <v>0</v>
      </c>
      <c r="M86" s="121">
        <v>0</v>
      </c>
      <c r="N86" s="43">
        <f t="shared" si="9"/>
        <v>0</v>
      </c>
    </row>
    <row r="87" spans="1:14" ht="18.75" customHeight="1">
      <c r="A87" s="39"/>
      <c r="B87" s="44"/>
      <c r="C87" s="44"/>
      <c r="D87" s="53"/>
      <c r="E87" s="54"/>
      <c r="F87" s="123"/>
      <c r="G87" s="53"/>
      <c r="H87" s="39"/>
      <c r="I87" s="44"/>
      <c r="J87" s="40"/>
      <c r="K87" s="46" t="s">
        <v>107</v>
      </c>
      <c r="L87" s="109">
        <v>0</v>
      </c>
      <c r="M87" s="121">
        <v>0</v>
      </c>
      <c r="N87" s="43">
        <f t="shared" si="9"/>
        <v>0</v>
      </c>
    </row>
    <row r="88" spans="1:14" ht="18.75" customHeight="1">
      <c r="A88" s="39"/>
      <c r="B88" s="44"/>
      <c r="C88" s="44"/>
      <c r="D88" s="56"/>
      <c r="E88" s="39"/>
      <c r="F88" s="118"/>
      <c r="G88" s="56"/>
      <c r="H88" s="39"/>
      <c r="I88" s="44"/>
      <c r="J88" s="40"/>
      <c r="K88" s="46" t="s">
        <v>109</v>
      </c>
      <c r="L88" s="109">
        <v>0</v>
      </c>
      <c r="M88" s="121">
        <v>0</v>
      </c>
      <c r="N88" s="43">
        <f t="shared" si="9"/>
        <v>0</v>
      </c>
    </row>
    <row r="89" spans="1:14" ht="18.75" customHeight="1">
      <c r="A89" s="39"/>
      <c r="B89" s="44"/>
      <c r="C89" s="44"/>
      <c r="D89" s="56"/>
      <c r="E89" s="39"/>
      <c r="F89" s="118"/>
      <c r="G89" s="56"/>
      <c r="H89" s="39"/>
      <c r="I89" s="44"/>
      <c r="J89" s="52"/>
      <c r="K89" s="46" t="s">
        <v>111</v>
      </c>
      <c r="L89" s="109">
        <v>0</v>
      </c>
      <c r="M89" s="121">
        <v>0</v>
      </c>
      <c r="N89" s="43">
        <f t="shared" si="9"/>
        <v>0</v>
      </c>
    </row>
    <row r="90" spans="1:14" ht="18.75" customHeight="1">
      <c r="A90" s="39"/>
      <c r="B90" s="44"/>
      <c r="C90" s="44"/>
      <c r="D90" s="56"/>
      <c r="E90" s="39"/>
      <c r="F90" s="118"/>
      <c r="G90" s="56"/>
      <c r="H90" s="39"/>
      <c r="I90" s="40"/>
      <c r="J90" s="50" t="s">
        <v>112</v>
      </c>
      <c r="K90" s="51"/>
      <c r="L90" s="110">
        <f>L91</f>
        <v>0</v>
      </c>
      <c r="M90" s="122">
        <f>M91</f>
        <v>0</v>
      </c>
      <c r="N90" s="43">
        <f t="shared" si="9"/>
        <v>0</v>
      </c>
    </row>
    <row r="91" spans="1:14" ht="18.75" customHeight="1">
      <c r="A91" s="39"/>
      <c r="B91" s="44"/>
      <c r="C91" s="58"/>
      <c r="D91" s="59"/>
      <c r="E91" s="57"/>
      <c r="F91" s="124"/>
      <c r="G91" s="58"/>
      <c r="H91" s="39"/>
      <c r="I91" s="44"/>
      <c r="J91" s="60"/>
      <c r="K91" s="64" t="s">
        <v>113</v>
      </c>
      <c r="L91" s="111">
        <v>0</v>
      </c>
      <c r="M91" s="125">
        <v>0</v>
      </c>
      <c r="N91" s="43">
        <f t="shared" si="9"/>
        <v>0</v>
      </c>
    </row>
    <row r="92" spans="1:14" s="62" customFormat="1" ht="18.75" customHeight="1">
      <c r="A92" s="71"/>
      <c r="B92" s="37" t="s">
        <v>114</v>
      </c>
      <c r="C92" s="37"/>
      <c r="D92" s="38"/>
      <c r="E92" s="37">
        <f>SUM(E93,E103,E112)</f>
        <v>0</v>
      </c>
      <c r="F92" s="74">
        <f>SUM(F93,F103,F112)</f>
        <v>0</v>
      </c>
      <c r="G92" s="37">
        <f>E92-F92</f>
        <v>0</v>
      </c>
      <c r="H92" s="71"/>
      <c r="I92" s="37" t="s">
        <v>115</v>
      </c>
      <c r="J92" s="37"/>
      <c r="K92" s="38"/>
      <c r="L92" s="37">
        <f>SUM(L93,L103,L112)</f>
        <v>1602136</v>
      </c>
      <c r="M92" s="74">
        <f>SUM(M93,M103,M112)</f>
        <v>538197</v>
      </c>
      <c r="N92" s="29">
        <f>L92-M92</f>
        <v>1063939</v>
      </c>
    </row>
    <row r="93" spans="1:14" ht="18.75" customHeight="1">
      <c r="A93" s="39"/>
      <c r="B93" s="40"/>
      <c r="C93" s="69" t="s">
        <v>116</v>
      </c>
      <c r="D93" s="70"/>
      <c r="E93" s="108">
        <f>SUM(E94:E102)</f>
        <v>0</v>
      </c>
      <c r="F93" s="120">
        <f>SUM(F94:F102)</f>
        <v>0</v>
      </c>
      <c r="G93" s="108">
        <f>E93-F93</f>
        <v>0</v>
      </c>
      <c r="H93" s="39"/>
      <c r="I93" s="40"/>
      <c r="J93" s="69" t="s">
        <v>117</v>
      </c>
      <c r="K93" s="70"/>
      <c r="L93" s="108">
        <f>SUM(L94:L102)</f>
        <v>0</v>
      </c>
      <c r="M93" s="120">
        <f>SUM(M94:M102)</f>
        <v>61000</v>
      </c>
      <c r="N93" s="43">
        <f>L93-M93</f>
        <v>-61000</v>
      </c>
    </row>
    <row r="94" spans="1:14" ht="18.75" customHeight="1">
      <c r="A94" s="39"/>
      <c r="B94" s="44"/>
      <c r="C94" s="49"/>
      <c r="D94" s="46" t="s">
        <v>118</v>
      </c>
      <c r="E94" s="109">
        <v>0</v>
      </c>
      <c r="F94" s="121">
        <v>0</v>
      </c>
      <c r="G94" s="108">
        <f aca="true" t="shared" si="10" ref="G94:G115">E94-F94</f>
        <v>0</v>
      </c>
      <c r="H94" s="39"/>
      <c r="I94" s="44"/>
      <c r="J94" s="49"/>
      <c r="K94" s="46" t="s">
        <v>119</v>
      </c>
      <c r="L94" s="109">
        <v>0</v>
      </c>
      <c r="M94" s="121">
        <v>0</v>
      </c>
      <c r="N94" s="48">
        <f>L94-M94</f>
        <v>0</v>
      </c>
    </row>
    <row r="95" spans="1:14" ht="18.75" customHeight="1">
      <c r="A95" s="39"/>
      <c r="B95" s="44"/>
      <c r="C95" s="40"/>
      <c r="D95" s="46" t="s">
        <v>120</v>
      </c>
      <c r="E95" s="109">
        <v>0</v>
      </c>
      <c r="F95" s="121">
        <v>0</v>
      </c>
      <c r="G95" s="108">
        <f t="shared" si="10"/>
        <v>0</v>
      </c>
      <c r="H95" s="39"/>
      <c r="I95" s="44"/>
      <c r="J95" s="40"/>
      <c r="K95" s="46" t="s">
        <v>121</v>
      </c>
      <c r="L95" s="109">
        <v>0</v>
      </c>
      <c r="M95" s="121">
        <v>0</v>
      </c>
      <c r="N95" s="48">
        <f aca="true" t="shared" si="11" ref="N95:N116">L95-M95</f>
        <v>0</v>
      </c>
    </row>
    <row r="96" spans="1:14" ht="18.75" customHeight="1">
      <c r="A96" s="39"/>
      <c r="B96" s="44"/>
      <c r="C96" s="40"/>
      <c r="D96" s="46" t="s">
        <v>122</v>
      </c>
      <c r="E96" s="109">
        <v>0</v>
      </c>
      <c r="F96" s="121">
        <v>0</v>
      </c>
      <c r="G96" s="108">
        <f t="shared" si="10"/>
        <v>0</v>
      </c>
      <c r="H96" s="39"/>
      <c r="I96" s="44"/>
      <c r="J96" s="40"/>
      <c r="K96" s="46" t="s">
        <v>123</v>
      </c>
      <c r="L96" s="109">
        <v>0</v>
      </c>
      <c r="M96" s="121">
        <v>0</v>
      </c>
      <c r="N96" s="48">
        <f t="shared" si="11"/>
        <v>0</v>
      </c>
    </row>
    <row r="97" spans="1:14" ht="18.75" customHeight="1">
      <c r="A97" s="39"/>
      <c r="B97" s="44"/>
      <c r="C97" s="40"/>
      <c r="D97" s="46" t="s">
        <v>124</v>
      </c>
      <c r="E97" s="109">
        <v>0</v>
      </c>
      <c r="F97" s="121">
        <v>0</v>
      </c>
      <c r="G97" s="108">
        <f t="shared" si="10"/>
        <v>0</v>
      </c>
      <c r="H97" s="39"/>
      <c r="I97" s="44"/>
      <c r="J97" s="40"/>
      <c r="K97" s="46" t="s">
        <v>125</v>
      </c>
      <c r="L97" s="109">
        <v>0</v>
      </c>
      <c r="M97" s="121">
        <v>0</v>
      </c>
      <c r="N97" s="48">
        <f t="shared" si="11"/>
        <v>0</v>
      </c>
    </row>
    <row r="98" spans="1:14" ht="18.75" customHeight="1">
      <c r="A98" s="39"/>
      <c r="B98" s="44"/>
      <c r="C98" s="40"/>
      <c r="D98" s="46" t="s">
        <v>126</v>
      </c>
      <c r="E98" s="109">
        <v>0</v>
      </c>
      <c r="F98" s="121">
        <v>0</v>
      </c>
      <c r="G98" s="108">
        <f t="shared" si="10"/>
        <v>0</v>
      </c>
      <c r="H98" s="39"/>
      <c r="I98" s="44"/>
      <c r="J98" s="40"/>
      <c r="K98" s="46" t="s">
        <v>127</v>
      </c>
      <c r="L98" s="109">
        <v>0</v>
      </c>
      <c r="M98" s="121">
        <v>0</v>
      </c>
      <c r="N98" s="48">
        <f t="shared" si="11"/>
        <v>0</v>
      </c>
    </row>
    <row r="99" spans="1:14" ht="18.75" customHeight="1">
      <c r="A99" s="39"/>
      <c r="B99" s="44"/>
      <c r="C99" s="40"/>
      <c r="D99" s="46" t="s">
        <v>128</v>
      </c>
      <c r="E99" s="109">
        <v>0</v>
      </c>
      <c r="F99" s="121">
        <v>0</v>
      </c>
      <c r="G99" s="108">
        <f t="shared" si="10"/>
        <v>0</v>
      </c>
      <c r="H99" s="39"/>
      <c r="I99" s="44"/>
      <c r="J99" s="40"/>
      <c r="K99" s="46" t="s">
        <v>129</v>
      </c>
      <c r="L99" s="109">
        <v>0</v>
      </c>
      <c r="M99" s="121">
        <v>0</v>
      </c>
      <c r="N99" s="48">
        <f t="shared" si="11"/>
        <v>0</v>
      </c>
    </row>
    <row r="100" spans="1:14" ht="18.75" customHeight="1">
      <c r="A100" s="39"/>
      <c r="B100" s="44"/>
      <c r="C100" s="40"/>
      <c r="D100" s="46" t="s">
        <v>130</v>
      </c>
      <c r="E100" s="109">
        <v>0</v>
      </c>
      <c r="F100" s="121">
        <v>0</v>
      </c>
      <c r="G100" s="108">
        <f t="shared" si="10"/>
        <v>0</v>
      </c>
      <c r="H100" s="39"/>
      <c r="I100" s="44"/>
      <c r="J100" s="40"/>
      <c r="K100" s="46" t="s">
        <v>131</v>
      </c>
      <c r="L100" s="109">
        <v>0</v>
      </c>
      <c r="M100" s="121">
        <v>0</v>
      </c>
      <c r="N100" s="48">
        <f t="shared" si="11"/>
        <v>0</v>
      </c>
    </row>
    <row r="101" spans="1:14" ht="18.75" customHeight="1">
      <c r="A101" s="39"/>
      <c r="B101" s="44"/>
      <c r="C101" s="40"/>
      <c r="D101" s="46" t="s">
        <v>132</v>
      </c>
      <c r="E101" s="109">
        <v>0</v>
      </c>
      <c r="F101" s="121">
        <v>0</v>
      </c>
      <c r="G101" s="108">
        <f t="shared" si="10"/>
        <v>0</v>
      </c>
      <c r="H101" s="39"/>
      <c r="I101" s="44"/>
      <c r="J101" s="40"/>
      <c r="K101" s="46" t="s">
        <v>133</v>
      </c>
      <c r="L101" s="109">
        <v>0</v>
      </c>
      <c r="M101" s="121">
        <v>61000</v>
      </c>
      <c r="N101" s="48">
        <f t="shared" si="11"/>
        <v>-61000</v>
      </c>
    </row>
    <row r="102" spans="1:14" ht="18.75" customHeight="1">
      <c r="A102" s="39"/>
      <c r="B102" s="44"/>
      <c r="C102" s="52"/>
      <c r="D102" s="46" t="s">
        <v>134</v>
      </c>
      <c r="E102" s="109">
        <v>0</v>
      </c>
      <c r="F102" s="121">
        <v>0</v>
      </c>
      <c r="G102" s="108">
        <f t="shared" si="10"/>
        <v>0</v>
      </c>
      <c r="H102" s="39"/>
      <c r="I102" s="44"/>
      <c r="J102" s="52"/>
      <c r="K102" s="46" t="s">
        <v>135</v>
      </c>
      <c r="L102" s="109">
        <v>0</v>
      </c>
      <c r="M102" s="121">
        <v>0</v>
      </c>
      <c r="N102" s="48">
        <f t="shared" si="11"/>
        <v>0</v>
      </c>
    </row>
    <row r="103" spans="1:14" ht="18.75" customHeight="1">
      <c r="A103" s="39"/>
      <c r="B103" s="40"/>
      <c r="C103" s="50" t="s">
        <v>136</v>
      </c>
      <c r="D103" s="51"/>
      <c r="E103" s="110">
        <f>SUM(E104:E111)</f>
        <v>0</v>
      </c>
      <c r="F103" s="122">
        <f>SUM(F104:F111)</f>
        <v>0</v>
      </c>
      <c r="G103" s="108">
        <f t="shared" si="10"/>
        <v>0</v>
      </c>
      <c r="H103" s="39"/>
      <c r="I103" s="40"/>
      <c r="J103" s="50" t="s">
        <v>137</v>
      </c>
      <c r="K103" s="51"/>
      <c r="L103" s="110">
        <f>SUM(L104:L111)</f>
        <v>1557855</v>
      </c>
      <c r="M103" s="122">
        <f>SUM(M104:M111)</f>
        <v>474142</v>
      </c>
      <c r="N103" s="48">
        <f t="shared" si="11"/>
        <v>1083713</v>
      </c>
    </row>
    <row r="104" spans="1:14" ht="18.75" customHeight="1">
      <c r="A104" s="39"/>
      <c r="B104" s="44"/>
      <c r="C104" s="49"/>
      <c r="D104" s="46" t="s">
        <v>138</v>
      </c>
      <c r="E104" s="109">
        <v>0</v>
      </c>
      <c r="F104" s="121">
        <v>0</v>
      </c>
      <c r="G104" s="108">
        <f t="shared" si="10"/>
        <v>0</v>
      </c>
      <c r="H104" s="39"/>
      <c r="I104" s="44"/>
      <c r="J104" s="49"/>
      <c r="K104" s="46" t="s">
        <v>139</v>
      </c>
      <c r="L104" s="109">
        <v>0</v>
      </c>
      <c r="M104" s="121">
        <v>0</v>
      </c>
      <c r="N104" s="48">
        <f t="shared" si="11"/>
        <v>0</v>
      </c>
    </row>
    <row r="105" spans="1:14" ht="18.75" customHeight="1">
      <c r="A105" s="39"/>
      <c r="B105" s="44"/>
      <c r="C105" s="40"/>
      <c r="D105" s="46" t="s">
        <v>140</v>
      </c>
      <c r="E105" s="109">
        <v>0</v>
      </c>
      <c r="F105" s="121">
        <v>0</v>
      </c>
      <c r="G105" s="108">
        <f t="shared" si="10"/>
        <v>0</v>
      </c>
      <c r="H105" s="39"/>
      <c r="I105" s="44"/>
      <c r="J105" s="40"/>
      <c r="K105" s="46" t="s">
        <v>141</v>
      </c>
      <c r="L105" s="109">
        <v>0</v>
      </c>
      <c r="M105" s="121">
        <v>0</v>
      </c>
      <c r="N105" s="48">
        <f>L105-M105</f>
        <v>0</v>
      </c>
    </row>
    <row r="106" spans="1:14" ht="18.75" customHeight="1">
      <c r="A106" s="39"/>
      <c r="B106" s="44"/>
      <c r="C106" s="40"/>
      <c r="D106" s="46" t="s">
        <v>142</v>
      </c>
      <c r="E106" s="109">
        <v>0</v>
      </c>
      <c r="F106" s="121">
        <v>0</v>
      </c>
      <c r="G106" s="108">
        <f t="shared" si="10"/>
        <v>0</v>
      </c>
      <c r="H106" s="39"/>
      <c r="I106" s="44"/>
      <c r="J106" s="40"/>
      <c r="K106" s="46" t="s">
        <v>143</v>
      </c>
      <c r="L106" s="109">
        <v>0</v>
      </c>
      <c r="M106" s="121">
        <v>0</v>
      </c>
      <c r="N106" s="48">
        <f t="shared" si="11"/>
        <v>0</v>
      </c>
    </row>
    <row r="107" spans="1:14" ht="18.75" customHeight="1">
      <c r="A107" s="39"/>
      <c r="B107" s="44"/>
      <c r="C107" s="40"/>
      <c r="D107" s="46" t="s">
        <v>144</v>
      </c>
      <c r="E107" s="109">
        <v>0</v>
      </c>
      <c r="F107" s="121">
        <v>0</v>
      </c>
      <c r="G107" s="108">
        <f t="shared" si="10"/>
        <v>0</v>
      </c>
      <c r="H107" s="39"/>
      <c r="I107" s="44"/>
      <c r="J107" s="40"/>
      <c r="K107" s="46" t="s">
        <v>145</v>
      </c>
      <c r="L107" s="109">
        <v>1343404</v>
      </c>
      <c r="M107" s="121">
        <v>396060</v>
      </c>
      <c r="N107" s="48">
        <f t="shared" si="11"/>
        <v>947344</v>
      </c>
    </row>
    <row r="108" spans="1:14" ht="18.75" customHeight="1">
      <c r="A108" s="39"/>
      <c r="B108" s="44"/>
      <c r="C108" s="40"/>
      <c r="D108" s="46" t="s">
        <v>146</v>
      </c>
      <c r="E108" s="109">
        <v>0</v>
      </c>
      <c r="F108" s="121">
        <v>0</v>
      </c>
      <c r="G108" s="108">
        <f t="shared" si="10"/>
        <v>0</v>
      </c>
      <c r="H108" s="39"/>
      <c r="I108" s="44"/>
      <c r="J108" s="40"/>
      <c r="K108" s="46" t="s">
        <v>147</v>
      </c>
      <c r="L108" s="109">
        <v>214451</v>
      </c>
      <c r="M108" s="121">
        <v>78082</v>
      </c>
      <c r="N108" s="48">
        <f t="shared" si="11"/>
        <v>136369</v>
      </c>
    </row>
    <row r="109" spans="1:14" ht="18.75" customHeight="1">
      <c r="A109" s="39"/>
      <c r="B109" s="44"/>
      <c r="C109" s="40"/>
      <c r="D109" s="46" t="s">
        <v>148</v>
      </c>
      <c r="E109" s="109">
        <v>0</v>
      </c>
      <c r="F109" s="121">
        <v>0</v>
      </c>
      <c r="G109" s="108">
        <f t="shared" si="10"/>
        <v>0</v>
      </c>
      <c r="H109" s="39"/>
      <c r="I109" s="44"/>
      <c r="J109" s="40"/>
      <c r="K109" s="46" t="s">
        <v>149</v>
      </c>
      <c r="L109" s="109">
        <v>0</v>
      </c>
      <c r="M109" s="121">
        <v>0</v>
      </c>
      <c r="N109" s="48">
        <f t="shared" si="11"/>
        <v>0</v>
      </c>
    </row>
    <row r="110" spans="1:14" ht="18.75" customHeight="1">
      <c r="A110" s="39"/>
      <c r="B110" s="44"/>
      <c r="C110" s="40"/>
      <c r="D110" s="46" t="s">
        <v>151</v>
      </c>
      <c r="E110" s="109">
        <v>0</v>
      </c>
      <c r="F110" s="121">
        <v>0</v>
      </c>
      <c r="G110" s="108">
        <f t="shared" si="10"/>
        <v>0</v>
      </c>
      <c r="H110" s="39"/>
      <c r="I110" s="44"/>
      <c r="J110" s="40"/>
      <c r="K110" s="46" t="s">
        <v>150</v>
      </c>
      <c r="L110" s="109">
        <v>0</v>
      </c>
      <c r="M110" s="121">
        <v>0</v>
      </c>
      <c r="N110" s="48">
        <f t="shared" si="11"/>
        <v>0</v>
      </c>
    </row>
    <row r="111" spans="1:14" ht="18.75" customHeight="1">
      <c r="A111" s="39"/>
      <c r="B111" s="44"/>
      <c r="C111" s="52"/>
      <c r="D111" s="46"/>
      <c r="E111" s="109"/>
      <c r="F111" s="121"/>
      <c r="G111" s="171"/>
      <c r="H111" s="39"/>
      <c r="I111" s="44"/>
      <c r="J111" s="52"/>
      <c r="K111" s="46" t="s">
        <v>152</v>
      </c>
      <c r="L111" s="109">
        <v>0</v>
      </c>
      <c r="M111" s="121">
        <v>0</v>
      </c>
      <c r="N111" s="48">
        <f t="shared" si="11"/>
        <v>0</v>
      </c>
    </row>
    <row r="112" spans="1:14" ht="18.75" customHeight="1">
      <c r="A112" s="39"/>
      <c r="B112" s="40"/>
      <c r="C112" s="50" t="s">
        <v>153</v>
      </c>
      <c r="D112" s="51"/>
      <c r="E112" s="110">
        <f>SUM(E113:E115)</f>
        <v>0</v>
      </c>
      <c r="F112" s="122">
        <f>SUM(F113:F115)</f>
        <v>0</v>
      </c>
      <c r="G112" s="108">
        <f t="shared" si="10"/>
        <v>0</v>
      </c>
      <c r="H112" s="39"/>
      <c r="I112" s="40"/>
      <c r="J112" s="50" t="s">
        <v>154</v>
      </c>
      <c r="K112" s="51"/>
      <c r="L112" s="110">
        <f>SUM(L113:L116)</f>
        <v>44281</v>
      </c>
      <c r="M112" s="122">
        <f>SUM(M113:M116)</f>
        <v>3055</v>
      </c>
      <c r="N112" s="48">
        <f t="shared" si="11"/>
        <v>41226</v>
      </c>
    </row>
    <row r="113" spans="1:14" ht="18.75" customHeight="1">
      <c r="A113" s="39"/>
      <c r="B113" s="44"/>
      <c r="C113" s="49"/>
      <c r="D113" s="46" t="s">
        <v>155</v>
      </c>
      <c r="E113" s="109">
        <v>0</v>
      </c>
      <c r="F113" s="121">
        <v>0</v>
      </c>
      <c r="G113" s="108">
        <f t="shared" si="10"/>
        <v>0</v>
      </c>
      <c r="H113" s="39"/>
      <c r="I113" s="44"/>
      <c r="J113" s="49"/>
      <c r="K113" s="46" t="s">
        <v>156</v>
      </c>
      <c r="L113" s="109">
        <v>44281</v>
      </c>
      <c r="M113" s="121">
        <v>3055</v>
      </c>
      <c r="N113" s="48">
        <f t="shared" si="11"/>
        <v>41226</v>
      </c>
    </row>
    <row r="114" spans="1:14" ht="18.75" customHeight="1">
      <c r="A114" s="39"/>
      <c r="B114" s="44"/>
      <c r="C114" s="40"/>
      <c r="D114" s="46" t="s">
        <v>158</v>
      </c>
      <c r="E114" s="109">
        <v>0</v>
      </c>
      <c r="F114" s="121">
        <v>0</v>
      </c>
      <c r="G114" s="108">
        <f t="shared" si="10"/>
        <v>0</v>
      </c>
      <c r="H114" s="39"/>
      <c r="I114" s="44"/>
      <c r="J114" s="40"/>
      <c r="K114" s="46" t="s">
        <v>157</v>
      </c>
      <c r="L114" s="109">
        <v>0</v>
      </c>
      <c r="M114" s="121">
        <v>0</v>
      </c>
      <c r="N114" s="48">
        <f>L114-M114</f>
        <v>0</v>
      </c>
    </row>
    <row r="115" spans="1:14" ht="18.75" customHeight="1">
      <c r="A115" s="39"/>
      <c r="B115" s="44"/>
      <c r="C115" s="40"/>
      <c r="D115" s="64" t="s">
        <v>160</v>
      </c>
      <c r="E115" s="111">
        <v>0</v>
      </c>
      <c r="F115" s="125">
        <v>0</v>
      </c>
      <c r="G115" s="108">
        <f t="shared" si="10"/>
        <v>0</v>
      </c>
      <c r="H115" s="39"/>
      <c r="I115" s="44"/>
      <c r="J115" s="40"/>
      <c r="K115" s="46" t="s">
        <v>159</v>
      </c>
      <c r="L115" s="109">
        <v>0</v>
      </c>
      <c r="M115" s="121">
        <v>0</v>
      </c>
      <c r="N115" s="48">
        <f t="shared" si="11"/>
        <v>0</v>
      </c>
    </row>
    <row r="116" spans="1:14" ht="18.75" customHeight="1">
      <c r="A116" s="39"/>
      <c r="B116" s="44"/>
      <c r="C116" s="58"/>
      <c r="D116" s="94"/>
      <c r="E116" s="113"/>
      <c r="F116" s="127"/>
      <c r="G116" s="94"/>
      <c r="H116" s="39"/>
      <c r="I116" s="44"/>
      <c r="J116" s="72"/>
      <c r="K116" s="64" t="s">
        <v>161</v>
      </c>
      <c r="L116" s="111">
        <v>0</v>
      </c>
      <c r="M116" s="125">
        <v>0</v>
      </c>
      <c r="N116" s="48">
        <f t="shared" si="11"/>
        <v>0</v>
      </c>
    </row>
    <row r="117" spans="1:14" ht="18.75" customHeight="1">
      <c r="A117" s="71"/>
      <c r="B117" s="37" t="s">
        <v>162</v>
      </c>
      <c r="C117" s="37"/>
      <c r="D117" s="38"/>
      <c r="E117" s="37">
        <f>SUM(E118,E121)</f>
        <v>0</v>
      </c>
      <c r="F117" s="74">
        <f>SUM(F118,F121)</f>
        <v>0</v>
      </c>
      <c r="G117" s="37">
        <f aca="true" t="shared" si="12" ref="G117:G127">E117-F117</f>
        <v>0</v>
      </c>
      <c r="H117" s="71"/>
      <c r="I117" s="37" t="s">
        <v>163</v>
      </c>
      <c r="J117" s="37"/>
      <c r="K117" s="38"/>
      <c r="L117" s="37">
        <f>SUM(L118,L121)</f>
        <v>0</v>
      </c>
      <c r="M117" s="74">
        <f>SUM(M118,M121)</f>
        <v>0</v>
      </c>
      <c r="N117" s="29">
        <f aca="true" t="shared" si="13" ref="N117:N127">L117-M117</f>
        <v>0</v>
      </c>
    </row>
    <row r="118" spans="1:14" ht="18.75" customHeight="1">
      <c r="A118" s="39"/>
      <c r="B118" s="40"/>
      <c r="C118" s="69" t="s">
        <v>164</v>
      </c>
      <c r="D118" s="70"/>
      <c r="E118" s="108">
        <f>SUM(E119:E120)</f>
        <v>0</v>
      </c>
      <c r="F118" s="120">
        <f>SUM(F119:F120)</f>
        <v>0</v>
      </c>
      <c r="G118" s="108">
        <f t="shared" si="12"/>
        <v>0</v>
      </c>
      <c r="H118" s="39"/>
      <c r="I118" s="40"/>
      <c r="J118" s="69" t="s">
        <v>165</v>
      </c>
      <c r="K118" s="70"/>
      <c r="L118" s="108">
        <f>SUM(L119:L120)</f>
        <v>0</v>
      </c>
      <c r="M118" s="120">
        <f>SUM(M119:M120)</f>
        <v>0</v>
      </c>
      <c r="N118" s="43">
        <f t="shared" si="13"/>
        <v>0</v>
      </c>
    </row>
    <row r="119" spans="1:14" ht="18.75" customHeight="1">
      <c r="A119" s="39"/>
      <c r="B119" s="44"/>
      <c r="C119" s="49"/>
      <c r="D119" s="46" t="s">
        <v>166</v>
      </c>
      <c r="E119" s="109">
        <v>0</v>
      </c>
      <c r="F119" s="121">
        <v>0</v>
      </c>
      <c r="G119" s="108">
        <f t="shared" si="12"/>
        <v>0</v>
      </c>
      <c r="H119" s="39"/>
      <c r="I119" s="44"/>
      <c r="J119" s="49"/>
      <c r="K119" s="46" t="s">
        <v>167</v>
      </c>
      <c r="L119" s="109">
        <v>0</v>
      </c>
      <c r="M119" s="121">
        <v>0</v>
      </c>
      <c r="N119" s="43">
        <f t="shared" si="13"/>
        <v>0</v>
      </c>
    </row>
    <row r="120" spans="1:14" ht="18.75" customHeight="1">
      <c r="A120" s="39"/>
      <c r="B120" s="44"/>
      <c r="C120" s="52"/>
      <c r="D120" s="46" t="s">
        <v>168</v>
      </c>
      <c r="E120" s="109">
        <v>0</v>
      </c>
      <c r="F120" s="121">
        <v>0</v>
      </c>
      <c r="G120" s="108">
        <f t="shared" si="12"/>
        <v>0</v>
      </c>
      <c r="H120" s="39"/>
      <c r="I120" s="44"/>
      <c r="J120" s="52"/>
      <c r="K120" s="46" t="s">
        <v>169</v>
      </c>
      <c r="L120" s="109">
        <v>0</v>
      </c>
      <c r="M120" s="121">
        <v>0</v>
      </c>
      <c r="N120" s="43">
        <f t="shared" si="13"/>
        <v>0</v>
      </c>
    </row>
    <row r="121" spans="1:14" ht="18.75" customHeight="1">
      <c r="A121" s="39"/>
      <c r="B121" s="40"/>
      <c r="C121" s="69" t="s">
        <v>170</v>
      </c>
      <c r="D121" s="51"/>
      <c r="E121" s="110">
        <f>SUM(E122)</f>
        <v>0</v>
      </c>
      <c r="F121" s="122">
        <f>SUM(F122)</f>
        <v>0</v>
      </c>
      <c r="G121" s="108">
        <f t="shared" si="12"/>
        <v>0</v>
      </c>
      <c r="H121" s="39"/>
      <c r="I121" s="40"/>
      <c r="J121" s="50" t="s">
        <v>171</v>
      </c>
      <c r="K121" s="51"/>
      <c r="L121" s="110">
        <f>L122</f>
        <v>0</v>
      </c>
      <c r="M121" s="122">
        <f>M122</f>
        <v>0</v>
      </c>
      <c r="N121" s="43">
        <f t="shared" si="13"/>
        <v>0</v>
      </c>
    </row>
    <row r="122" spans="1:14" ht="18.75" customHeight="1">
      <c r="A122" s="39"/>
      <c r="B122" s="44"/>
      <c r="C122" s="60"/>
      <c r="D122" s="64" t="s">
        <v>172</v>
      </c>
      <c r="E122" s="111">
        <v>0</v>
      </c>
      <c r="F122" s="125">
        <v>0</v>
      </c>
      <c r="G122" s="108">
        <f t="shared" si="12"/>
        <v>0</v>
      </c>
      <c r="H122" s="39"/>
      <c r="I122" s="44"/>
      <c r="J122" s="60"/>
      <c r="K122" s="64" t="s">
        <v>173</v>
      </c>
      <c r="L122" s="111">
        <v>0</v>
      </c>
      <c r="M122" s="125">
        <v>0</v>
      </c>
      <c r="N122" s="43">
        <f t="shared" si="13"/>
        <v>0</v>
      </c>
    </row>
    <row r="123" spans="1:14" ht="18.75" customHeight="1">
      <c r="A123" s="30" t="s">
        <v>174</v>
      </c>
      <c r="B123" s="31"/>
      <c r="C123" s="31"/>
      <c r="D123" s="32"/>
      <c r="E123" s="31">
        <f>SUM(E124)</f>
        <v>0</v>
      </c>
      <c r="F123" s="119">
        <f>SUM(F124)</f>
        <v>0</v>
      </c>
      <c r="G123" s="31">
        <f t="shared" si="12"/>
        <v>0</v>
      </c>
      <c r="H123" s="30" t="s">
        <v>175</v>
      </c>
      <c r="I123" s="31"/>
      <c r="J123" s="31"/>
      <c r="K123" s="32"/>
      <c r="L123" s="31">
        <f aca="true" t="shared" si="14" ref="L123:M125">L124</f>
        <v>8507253</v>
      </c>
      <c r="M123" s="119">
        <f t="shared" si="14"/>
        <v>6195128</v>
      </c>
      <c r="N123" s="32">
        <f t="shared" si="13"/>
        <v>2312125</v>
      </c>
    </row>
    <row r="124" spans="1:14" ht="18.75" customHeight="1">
      <c r="A124" s="39"/>
      <c r="B124" s="73" t="s">
        <v>174</v>
      </c>
      <c r="C124" s="74"/>
      <c r="D124" s="29"/>
      <c r="E124" s="112">
        <f>E125</f>
        <v>0</v>
      </c>
      <c r="F124" s="126">
        <f>F125</f>
        <v>0</v>
      </c>
      <c r="G124" s="112">
        <f t="shared" si="12"/>
        <v>0</v>
      </c>
      <c r="H124" s="39"/>
      <c r="I124" s="73" t="s">
        <v>175</v>
      </c>
      <c r="J124" s="74"/>
      <c r="K124" s="29"/>
      <c r="L124" s="112">
        <f t="shared" si="14"/>
        <v>8507253</v>
      </c>
      <c r="M124" s="126">
        <f t="shared" si="14"/>
        <v>6195128</v>
      </c>
      <c r="N124" s="104">
        <f t="shared" si="13"/>
        <v>2312125</v>
      </c>
    </row>
    <row r="125" spans="1:14" ht="18.75" customHeight="1">
      <c r="A125" s="39"/>
      <c r="B125" s="75"/>
      <c r="C125" s="69" t="s">
        <v>174</v>
      </c>
      <c r="D125" s="70"/>
      <c r="E125" s="108">
        <f>E126</f>
        <v>0</v>
      </c>
      <c r="F125" s="120">
        <f>F126</f>
        <v>0</v>
      </c>
      <c r="G125" s="108">
        <f t="shared" si="12"/>
        <v>0</v>
      </c>
      <c r="H125" s="39"/>
      <c r="I125" s="75"/>
      <c r="J125" s="69" t="s">
        <v>175</v>
      </c>
      <c r="K125" s="70"/>
      <c r="L125" s="108">
        <f t="shared" si="14"/>
        <v>8507253</v>
      </c>
      <c r="M125" s="120">
        <f t="shared" si="14"/>
        <v>6195128</v>
      </c>
      <c r="N125" s="105">
        <f t="shared" si="13"/>
        <v>2312125</v>
      </c>
    </row>
    <row r="126" spans="1:14" ht="18.75" customHeight="1">
      <c r="A126" s="57"/>
      <c r="B126" s="58"/>
      <c r="C126" s="60"/>
      <c r="D126" s="61" t="s">
        <v>174</v>
      </c>
      <c r="E126" s="113">
        <v>0</v>
      </c>
      <c r="F126" s="127">
        <v>0</v>
      </c>
      <c r="G126" s="114">
        <f t="shared" si="12"/>
        <v>0</v>
      </c>
      <c r="H126" s="57"/>
      <c r="I126" s="58"/>
      <c r="J126" s="60"/>
      <c r="K126" s="61" t="s">
        <v>175</v>
      </c>
      <c r="L126" s="113">
        <v>8507253</v>
      </c>
      <c r="M126" s="127">
        <v>6195128</v>
      </c>
      <c r="N126" s="106">
        <f t="shared" si="13"/>
        <v>2312125</v>
      </c>
    </row>
    <row r="127" spans="1:14" ht="18.75" customHeight="1">
      <c r="A127" s="76" t="s">
        <v>15</v>
      </c>
      <c r="B127" s="77"/>
      <c r="C127" s="77"/>
      <c r="D127" s="78"/>
      <c r="E127" s="103">
        <f>SUM(E11,E67,E123)</f>
        <v>31119905</v>
      </c>
      <c r="F127" s="128">
        <f>SUM(F11,F67,F123)</f>
        <v>10195310</v>
      </c>
      <c r="G127" s="103">
        <f t="shared" si="12"/>
        <v>20924595</v>
      </c>
      <c r="H127" s="76" t="s">
        <v>16</v>
      </c>
      <c r="I127" s="77"/>
      <c r="J127" s="77"/>
      <c r="K127" s="78"/>
      <c r="L127" s="103">
        <f>SUM(L11,L67,L123)</f>
        <v>31119905</v>
      </c>
      <c r="M127" s="128">
        <f>SUM(M11,M67,M123)</f>
        <v>10195310</v>
      </c>
      <c r="N127" s="107">
        <f t="shared" si="13"/>
        <v>20924595</v>
      </c>
    </row>
  </sheetData>
  <mergeCells count="3">
    <mergeCell ref="A4:D4"/>
    <mergeCell ref="H4:K4"/>
    <mergeCell ref="A1:N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pane ySplit="5" topLeftCell="BM6" activePane="bottomLeft" state="frozen"/>
      <selection pane="topLeft" activeCell="A1" sqref="A1"/>
      <selection pane="bottomLeft" activeCell="F23" sqref="F23"/>
    </sheetView>
  </sheetViews>
  <sheetFormatPr defaultColWidth="8.88671875" defaultRowHeight="19.5" customHeight="1"/>
  <cols>
    <col min="1" max="3" width="3.3359375" style="1" customWidth="1"/>
    <col min="4" max="4" width="15.77734375" style="1" customWidth="1"/>
    <col min="5" max="7" width="13.77734375" style="1" customWidth="1"/>
    <col min="8" max="10" width="3.3359375" style="1" customWidth="1"/>
    <col min="11" max="11" width="15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173" t="s">
        <v>352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ht="15" customHeight="1">
      <c r="A2" s="2"/>
    </row>
    <row r="3" spans="1:14" ht="19.5" customHeight="1">
      <c r="A3" s="101" t="s">
        <v>350</v>
      </c>
      <c r="L3" s="163"/>
      <c r="N3" s="3" t="s">
        <v>0</v>
      </c>
    </row>
    <row r="4" spans="1:14" ht="18.75" customHeight="1">
      <c r="A4" s="172" t="s">
        <v>1</v>
      </c>
      <c r="B4" s="172"/>
      <c r="C4" s="172"/>
      <c r="D4" s="172"/>
      <c r="E4" s="4" t="s">
        <v>176</v>
      </c>
      <c r="F4" s="5"/>
      <c r="G4" s="6"/>
      <c r="H4" s="172" t="s">
        <v>1</v>
      </c>
      <c r="I4" s="172"/>
      <c r="J4" s="172"/>
      <c r="K4" s="172"/>
      <c r="L4" s="4" t="s">
        <v>177</v>
      </c>
      <c r="M4" s="5"/>
      <c r="N4" s="6"/>
    </row>
    <row r="5" spans="1:14" ht="18.75" customHeight="1">
      <c r="A5" s="7" t="s">
        <v>4</v>
      </c>
      <c r="B5" s="8" t="s">
        <v>178</v>
      </c>
      <c r="C5" s="8" t="s">
        <v>179</v>
      </c>
      <c r="D5" s="9" t="s">
        <v>180</v>
      </c>
      <c r="E5" s="79" t="s">
        <v>354</v>
      </c>
      <c r="F5" s="8" t="s">
        <v>355</v>
      </c>
      <c r="G5" s="80" t="s">
        <v>8</v>
      </c>
      <c r="H5" s="7" t="s">
        <v>4</v>
      </c>
      <c r="I5" s="8" t="s">
        <v>5</v>
      </c>
      <c r="J5" s="8" t="s">
        <v>6</v>
      </c>
      <c r="K5" s="9" t="s">
        <v>7</v>
      </c>
      <c r="L5" s="79" t="s">
        <v>354</v>
      </c>
      <c r="M5" s="8" t="s">
        <v>355</v>
      </c>
      <c r="N5" s="9" t="s">
        <v>8</v>
      </c>
    </row>
    <row r="6" spans="1:14" ht="18.75" customHeight="1">
      <c r="A6" s="132" t="s">
        <v>181</v>
      </c>
      <c r="B6" s="133"/>
      <c r="C6" s="133"/>
      <c r="D6" s="134"/>
      <c r="E6" s="133">
        <f>SUM(E11)</f>
        <v>7159325</v>
      </c>
      <c r="F6" s="153">
        <f>SUM(F11)</f>
        <v>6216155</v>
      </c>
      <c r="G6" s="134">
        <f>E6-F6</f>
        <v>943170</v>
      </c>
      <c r="H6" s="132" t="s">
        <v>182</v>
      </c>
      <c r="I6" s="133"/>
      <c r="J6" s="133"/>
      <c r="K6" s="134"/>
      <c r="L6" s="135">
        <f>L10</f>
        <v>8841465</v>
      </c>
      <c r="M6" s="135">
        <f>M10</f>
        <v>6712026</v>
      </c>
      <c r="N6" s="136">
        <f>L6-M6</f>
        <v>2129439</v>
      </c>
    </row>
    <row r="7" spans="1:14" ht="18.75" customHeight="1">
      <c r="A7" s="137" t="s">
        <v>183</v>
      </c>
      <c r="B7" s="138"/>
      <c r="C7" s="138"/>
      <c r="D7" s="139"/>
      <c r="E7" s="138">
        <f>SUM(E31)</f>
        <v>1682140</v>
      </c>
      <c r="F7" s="154">
        <f>SUM(F31)</f>
        <v>495871</v>
      </c>
      <c r="G7" s="139">
        <f>E7-F7</f>
        <v>1186269</v>
      </c>
      <c r="H7" s="137" t="s">
        <v>184</v>
      </c>
      <c r="I7" s="138"/>
      <c r="J7" s="138"/>
      <c r="K7" s="139"/>
      <c r="L7" s="140">
        <f>L31</f>
        <v>0</v>
      </c>
      <c r="M7" s="140">
        <f>M31</f>
        <v>0</v>
      </c>
      <c r="N7" s="141">
        <f>L7-M7</f>
        <v>0</v>
      </c>
    </row>
    <row r="8" spans="1:14" ht="18.75" customHeight="1">
      <c r="A8" s="36" t="s">
        <v>185</v>
      </c>
      <c r="B8" s="79"/>
      <c r="C8" s="79"/>
      <c r="D8" s="80"/>
      <c r="E8" s="79">
        <f>SUM(E6:E7)</f>
        <v>8841465</v>
      </c>
      <c r="F8" s="8">
        <f>SUM(F6:F7)</f>
        <v>6712026</v>
      </c>
      <c r="G8" s="80">
        <f>E8-F8</f>
        <v>2129439</v>
      </c>
      <c r="H8" s="36" t="s">
        <v>186</v>
      </c>
      <c r="I8" s="79"/>
      <c r="J8" s="79"/>
      <c r="K8" s="80"/>
      <c r="L8" s="10">
        <f>SUM(L6:L7)</f>
        <v>8841465</v>
      </c>
      <c r="M8" s="10">
        <f>SUM(M6:M7)</f>
        <v>6712026</v>
      </c>
      <c r="N8" s="9">
        <f>L8-M8</f>
        <v>2129439</v>
      </c>
    </row>
    <row r="9" spans="1:14" s="81" customFormat="1" ht="9.75" customHeight="1">
      <c r="A9" s="83"/>
      <c r="B9" s="82"/>
      <c r="C9" s="82"/>
      <c r="D9" s="82"/>
      <c r="E9" s="82"/>
      <c r="F9" s="82"/>
      <c r="G9" s="82"/>
      <c r="H9" s="83"/>
      <c r="I9" s="82"/>
      <c r="J9" s="82"/>
      <c r="K9" s="82"/>
      <c r="L9" s="82"/>
      <c r="M9" s="82"/>
      <c r="N9" s="82"/>
    </row>
    <row r="10" spans="1:14" ht="18" customHeight="1">
      <c r="A10" s="30" t="s">
        <v>187</v>
      </c>
      <c r="B10" s="31"/>
      <c r="C10" s="31"/>
      <c r="D10" s="32"/>
      <c r="E10" s="31">
        <f>SUM(E11,E31)</f>
        <v>8841465</v>
      </c>
      <c r="F10" s="119">
        <f>SUM(F11,F31)</f>
        <v>6712026</v>
      </c>
      <c r="G10" s="32">
        <f>E10-F10</f>
        <v>2129439</v>
      </c>
      <c r="H10" s="30" t="s">
        <v>188</v>
      </c>
      <c r="I10" s="31"/>
      <c r="J10" s="31"/>
      <c r="K10" s="32"/>
      <c r="L10" s="31">
        <f>SUM(L11,L23)</f>
        <v>8841465</v>
      </c>
      <c r="M10" s="119">
        <f>SUM(M11,M23)</f>
        <v>6712026</v>
      </c>
      <c r="N10" s="32">
        <f>L10-M10</f>
        <v>2129439</v>
      </c>
    </row>
    <row r="11" spans="1:14" ht="18" customHeight="1">
      <c r="A11" s="35"/>
      <c r="B11" s="37" t="s">
        <v>181</v>
      </c>
      <c r="C11" s="37"/>
      <c r="D11" s="38"/>
      <c r="E11" s="37">
        <f>SUM(E12,E28)</f>
        <v>7159325</v>
      </c>
      <c r="F11" s="74">
        <f>SUM(F12,F28)</f>
        <v>6216155</v>
      </c>
      <c r="G11" s="38">
        <f>E11-F11</f>
        <v>943170</v>
      </c>
      <c r="H11" s="35"/>
      <c r="I11" s="37" t="s">
        <v>189</v>
      </c>
      <c r="J11" s="37"/>
      <c r="K11" s="38"/>
      <c r="L11" s="37">
        <f>L12</f>
        <v>296380</v>
      </c>
      <c r="M11" s="74">
        <f>M12</f>
        <v>506521</v>
      </c>
      <c r="N11" s="38">
        <f>L11-M11</f>
        <v>-210141</v>
      </c>
    </row>
    <row r="12" spans="1:14" ht="18" customHeight="1">
      <c r="A12" s="39"/>
      <c r="B12" s="44"/>
      <c r="C12" s="41" t="s">
        <v>190</v>
      </c>
      <c r="D12" s="42"/>
      <c r="E12" s="144">
        <f>SUM(E13:E27)</f>
        <v>7159325</v>
      </c>
      <c r="F12" s="69">
        <f>SUM(F13:F27)</f>
        <v>6216155</v>
      </c>
      <c r="G12" s="150">
        <f>E12-F12</f>
        <v>943170</v>
      </c>
      <c r="H12" s="39"/>
      <c r="I12" s="44"/>
      <c r="J12" s="41" t="s">
        <v>189</v>
      </c>
      <c r="K12" s="42"/>
      <c r="L12" s="144">
        <f>SUM(L13:L22)</f>
        <v>296380</v>
      </c>
      <c r="M12" s="69">
        <f>SUM(M13:M22)</f>
        <v>506521</v>
      </c>
      <c r="N12" s="150">
        <f>L12-M12</f>
        <v>-210141</v>
      </c>
    </row>
    <row r="13" spans="1:14" ht="18" customHeight="1">
      <c r="A13" s="39"/>
      <c r="B13" s="44"/>
      <c r="C13" s="49"/>
      <c r="D13" s="46" t="s">
        <v>191</v>
      </c>
      <c r="E13" s="109">
        <v>0</v>
      </c>
      <c r="F13" s="121">
        <v>0</v>
      </c>
      <c r="G13" s="105">
        <f aca="true" t="shared" si="0" ref="G13:G30">E13-F13</f>
        <v>0</v>
      </c>
      <c r="H13" s="39"/>
      <c r="I13" s="44"/>
      <c r="J13" s="49"/>
      <c r="K13" s="46" t="s">
        <v>192</v>
      </c>
      <c r="L13" s="109">
        <v>0</v>
      </c>
      <c r="M13" s="121">
        <v>0</v>
      </c>
      <c r="N13" s="105">
        <f aca="true" t="shared" si="1" ref="N13:N22">L13-M13</f>
        <v>0</v>
      </c>
    </row>
    <row r="14" spans="1:14" ht="18" customHeight="1">
      <c r="A14" s="39"/>
      <c r="B14" s="44"/>
      <c r="C14" s="40"/>
      <c r="D14" s="46" t="s">
        <v>193</v>
      </c>
      <c r="E14" s="109">
        <v>4361803</v>
      </c>
      <c r="F14" s="121">
        <v>6181065</v>
      </c>
      <c r="G14" s="105">
        <f t="shared" si="0"/>
        <v>-1819262</v>
      </c>
      <c r="H14" s="39"/>
      <c r="I14" s="44"/>
      <c r="J14" s="40"/>
      <c r="K14" s="46" t="s">
        <v>194</v>
      </c>
      <c r="L14" s="109">
        <v>119508</v>
      </c>
      <c r="M14" s="121">
        <v>186216</v>
      </c>
      <c r="N14" s="105">
        <f t="shared" si="1"/>
        <v>-66708</v>
      </c>
    </row>
    <row r="15" spans="1:14" ht="18" customHeight="1">
      <c r="A15" s="39"/>
      <c r="B15" s="44"/>
      <c r="C15" s="40"/>
      <c r="D15" s="46" t="s">
        <v>195</v>
      </c>
      <c r="E15" s="109">
        <v>0</v>
      </c>
      <c r="F15" s="121">
        <v>0</v>
      </c>
      <c r="G15" s="105">
        <f t="shared" si="0"/>
        <v>0</v>
      </c>
      <c r="H15" s="39"/>
      <c r="I15" s="44"/>
      <c r="J15" s="40"/>
      <c r="K15" s="46" t="s">
        <v>196</v>
      </c>
      <c r="L15" s="109">
        <v>26524</v>
      </c>
      <c r="M15" s="121">
        <v>0</v>
      </c>
      <c r="N15" s="105">
        <f t="shared" si="1"/>
        <v>26524</v>
      </c>
    </row>
    <row r="16" spans="1:14" ht="18" customHeight="1">
      <c r="A16" s="39"/>
      <c r="B16" s="44"/>
      <c r="C16" s="40"/>
      <c r="D16" s="46" t="s">
        <v>197</v>
      </c>
      <c r="E16" s="109">
        <v>0</v>
      </c>
      <c r="F16" s="121">
        <v>0</v>
      </c>
      <c r="G16" s="105">
        <f t="shared" si="0"/>
        <v>0</v>
      </c>
      <c r="H16" s="39"/>
      <c r="I16" s="44"/>
      <c r="J16" s="40"/>
      <c r="K16" s="46" t="s">
        <v>198</v>
      </c>
      <c r="L16" s="109">
        <v>135596</v>
      </c>
      <c r="M16" s="121">
        <v>295952</v>
      </c>
      <c r="N16" s="105">
        <f t="shared" si="1"/>
        <v>-160356</v>
      </c>
    </row>
    <row r="17" spans="1:14" ht="18" customHeight="1">
      <c r="A17" s="39"/>
      <c r="B17" s="44"/>
      <c r="C17" s="40"/>
      <c r="D17" s="46" t="s">
        <v>199</v>
      </c>
      <c r="E17" s="109">
        <v>0</v>
      </c>
      <c r="F17" s="121">
        <v>0</v>
      </c>
      <c r="G17" s="105">
        <f t="shared" si="0"/>
        <v>0</v>
      </c>
      <c r="H17" s="39"/>
      <c r="I17" s="44"/>
      <c r="J17" s="40"/>
      <c r="K17" s="46" t="s">
        <v>200</v>
      </c>
      <c r="L17" s="109">
        <v>0</v>
      </c>
      <c r="M17" s="121">
        <v>0</v>
      </c>
      <c r="N17" s="105">
        <f t="shared" si="1"/>
        <v>0</v>
      </c>
    </row>
    <row r="18" spans="1:14" ht="18" customHeight="1">
      <c r="A18" s="39"/>
      <c r="B18" s="44"/>
      <c r="C18" s="40"/>
      <c r="D18" s="46" t="s">
        <v>201</v>
      </c>
      <c r="E18" s="109">
        <v>0</v>
      </c>
      <c r="F18" s="121">
        <v>0</v>
      </c>
      <c r="G18" s="105">
        <f t="shared" si="0"/>
        <v>0</v>
      </c>
      <c r="H18" s="39"/>
      <c r="I18" s="44"/>
      <c r="J18" s="40"/>
      <c r="K18" s="46" t="s">
        <v>202</v>
      </c>
      <c r="L18" s="109">
        <v>0</v>
      </c>
      <c r="M18" s="121">
        <v>0</v>
      </c>
      <c r="N18" s="105">
        <f t="shared" si="1"/>
        <v>0</v>
      </c>
    </row>
    <row r="19" spans="1:14" ht="18" customHeight="1">
      <c r="A19" s="39"/>
      <c r="B19" s="44"/>
      <c r="C19" s="40"/>
      <c r="D19" s="46" t="s">
        <v>203</v>
      </c>
      <c r="E19" s="109">
        <v>43293</v>
      </c>
      <c r="F19" s="121">
        <v>10400</v>
      </c>
      <c r="G19" s="105">
        <f t="shared" si="0"/>
        <v>32893</v>
      </c>
      <c r="H19" s="39"/>
      <c r="I19" s="44"/>
      <c r="J19" s="40"/>
      <c r="K19" s="46" t="s">
        <v>204</v>
      </c>
      <c r="L19" s="109">
        <v>14752</v>
      </c>
      <c r="M19" s="121">
        <v>24353</v>
      </c>
      <c r="N19" s="105">
        <f t="shared" si="1"/>
        <v>-9601</v>
      </c>
    </row>
    <row r="20" spans="1:14" ht="18" customHeight="1">
      <c r="A20" s="39"/>
      <c r="B20" s="44"/>
      <c r="C20" s="40"/>
      <c r="D20" s="46" t="s">
        <v>201</v>
      </c>
      <c r="E20" s="109">
        <v>0</v>
      </c>
      <c r="F20" s="121">
        <v>0</v>
      </c>
      <c r="G20" s="105">
        <f t="shared" si="0"/>
        <v>0</v>
      </c>
      <c r="H20" s="39"/>
      <c r="I20" s="44"/>
      <c r="J20" s="40"/>
      <c r="K20" s="46" t="s">
        <v>205</v>
      </c>
      <c r="L20" s="109">
        <v>0</v>
      </c>
      <c r="M20" s="121">
        <v>0</v>
      </c>
      <c r="N20" s="105">
        <f t="shared" si="1"/>
        <v>0</v>
      </c>
    </row>
    <row r="21" spans="1:14" ht="18" customHeight="1">
      <c r="A21" s="39"/>
      <c r="B21" s="44"/>
      <c r="C21" s="40"/>
      <c r="D21" s="46" t="s">
        <v>206</v>
      </c>
      <c r="E21" s="109">
        <v>1853223</v>
      </c>
      <c r="F21" s="121">
        <v>0</v>
      </c>
      <c r="G21" s="105">
        <f t="shared" si="0"/>
        <v>1853223</v>
      </c>
      <c r="H21" s="39"/>
      <c r="I21" s="44"/>
      <c r="J21" s="40"/>
      <c r="K21" s="46" t="s">
        <v>207</v>
      </c>
      <c r="L21" s="109">
        <v>0</v>
      </c>
      <c r="M21" s="121">
        <v>0</v>
      </c>
      <c r="N21" s="105">
        <f t="shared" si="1"/>
        <v>0</v>
      </c>
    </row>
    <row r="22" spans="1:14" ht="18" customHeight="1">
      <c r="A22" s="39"/>
      <c r="B22" s="44"/>
      <c r="C22" s="40"/>
      <c r="D22" s="46" t="s">
        <v>208</v>
      </c>
      <c r="E22" s="109">
        <v>0</v>
      </c>
      <c r="F22" s="121">
        <v>0</v>
      </c>
      <c r="G22" s="105">
        <f t="shared" si="0"/>
        <v>0</v>
      </c>
      <c r="H22" s="39"/>
      <c r="I22" s="58"/>
      <c r="J22" s="72"/>
      <c r="K22" s="61" t="s">
        <v>209</v>
      </c>
      <c r="L22" s="111">
        <v>0</v>
      </c>
      <c r="M22" s="125">
        <v>0</v>
      </c>
      <c r="N22" s="105">
        <f t="shared" si="1"/>
        <v>0</v>
      </c>
    </row>
    <row r="23" spans="1:14" ht="18" customHeight="1">
      <c r="A23" s="39"/>
      <c r="B23" s="44"/>
      <c r="C23" s="40"/>
      <c r="D23" s="46" t="s">
        <v>210</v>
      </c>
      <c r="E23" s="109">
        <v>878672</v>
      </c>
      <c r="F23" s="121">
        <v>6356</v>
      </c>
      <c r="G23" s="105">
        <f t="shared" si="0"/>
        <v>872316</v>
      </c>
      <c r="H23" s="71"/>
      <c r="I23" s="37" t="s">
        <v>211</v>
      </c>
      <c r="J23" s="37"/>
      <c r="K23" s="38"/>
      <c r="L23" s="37">
        <f>SUM(L24,L28)</f>
        <v>8545085</v>
      </c>
      <c r="M23" s="74">
        <f>SUM(M24,M28)</f>
        <v>6205505</v>
      </c>
      <c r="N23" s="38">
        <f aca="true" t="shared" si="2" ref="N23:N29">L23-M23</f>
        <v>2339580</v>
      </c>
    </row>
    <row r="24" spans="1:14" ht="18" customHeight="1">
      <c r="A24" s="39"/>
      <c r="B24" s="44"/>
      <c r="C24" s="40"/>
      <c r="D24" s="46" t="s">
        <v>212</v>
      </c>
      <c r="E24" s="109">
        <v>19717</v>
      </c>
      <c r="F24" s="121">
        <v>18146</v>
      </c>
      <c r="G24" s="105">
        <f t="shared" si="0"/>
        <v>1571</v>
      </c>
      <c r="H24" s="39"/>
      <c r="I24" s="63"/>
      <c r="J24" s="41" t="s">
        <v>211</v>
      </c>
      <c r="K24" s="42"/>
      <c r="L24" s="144">
        <f>SUM(L25:L27)</f>
        <v>37832</v>
      </c>
      <c r="M24" s="69">
        <f>SUM(M25:M27)</f>
        <v>10376</v>
      </c>
      <c r="N24" s="150">
        <f t="shared" si="2"/>
        <v>27456</v>
      </c>
    </row>
    <row r="25" spans="1:14" ht="18" customHeight="1">
      <c r="A25" s="39"/>
      <c r="B25" s="44"/>
      <c r="C25" s="40"/>
      <c r="D25" s="46" t="s">
        <v>213</v>
      </c>
      <c r="E25" s="109">
        <v>2617</v>
      </c>
      <c r="F25" s="121">
        <v>188</v>
      </c>
      <c r="G25" s="105">
        <f t="shared" si="0"/>
        <v>2429</v>
      </c>
      <c r="H25" s="39"/>
      <c r="I25" s="44"/>
      <c r="J25" s="49"/>
      <c r="K25" s="46" t="s">
        <v>214</v>
      </c>
      <c r="L25" s="109">
        <v>0</v>
      </c>
      <c r="M25" s="121">
        <v>0</v>
      </c>
      <c r="N25" s="105">
        <f t="shared" si="2"/>
        <v>0</v>
      </c>
    </row>
    <row r="26" spans="1:14" ht="18" customHeight="1">
      <c r="A26" s="39"/>
      <c r="B26" s="44"/>
      <c r="C26" s="40"/>
      <c r="D26" s="46" t="s">
        <v>215</v>
      </c>
      <c r="E26" s="109">
        <v>0</v>
      </c>
      <c r="F26" s="121">
        <v>0</v>
      </c>
      <c r="G26" s="105">
        <f t="shared" si="0"/>
        <v>0</v>
      </c>
      <c r="H26" s="39"/>
      <c r="I26" s="44"/>
      <c r="J26" s="40"/>
      <c r="K26" s="46" t="s">
        <v>216</v>
      </c>
      <c r="L26" s="109">
        <v>37832</v>
      </c>
      <c r="M26" s="121">
        <v>10376</v>
      </c>
      <c r="N26" s="105">
        <f t="shared" si="2"/>
        <v>27456</v>
      </c>
    </row>
    <row r="27" spans="1:14" ht="18" customHeight="1">
      <c r="A27" s="39"/>
      <c r="B27" s="44"/>
      <c r="C27" s="52"/>
      <c r="D27" s="46" t="s">
        <v>217</v>
      </c>
      <c r="E27" s="109">
        <v>0</v>
      </c>
      <c r="F27" s="121">
        <v>0</v>
      </c>
      <c r="G27" s="105">
        <f t="shared" si="0"/>
        <v>0</v>
      </c>
      <c r="H27" s="39"/>
      <c r="I27" s="44"/>
      <c r="J27" s="40"/>
      <c r="K27" s="64" t="s">
        <v>218</v>
      </c>
      <c r="L27" s="111">
        <v>0</v>
      </c>
      <c r="M27" s="125">
        <v>0</v>
      </c>
      <c r="N27" s="162">
        <f t="shared" si="2"/>
        <v>0</v>
      </c>
    </row>
    <row r="28" spans="1:14" ht="18" customHeight="1">
      <c r="A28" s="39"/>
      <c r="B28" s="40"/>
      <c r="C28" s="50" t="s">
        <v>219</v>
      </c>
      <c r="D28" s="51"/>
      <c r="E28" s="145">
        <f>SUM(E29:E30)</f>
        <v>0</v>
      </c>
      <c r="F28" s="50">
        <f>SUM(F29:F30)</f>
        <v>0</v>
      </c>
      <c r="G28" s="105">
        <f t="shared" si="0"/>
        <v>0</v>
      </c>
      <c r="H28" s="39"/>
      <c r="I28" s="44"/>
      <c r="J28" s="50" t="s">
        <v>364</v>
      </c>
      <c r="K28" s="51"/>
      <c r="L28" s="145">
        <f>L29</f>
        <v>8507253</v>
      </c>
      <c r="M28" s="50">
        <f>M29</f>
        <v>6195129</v>
      </c>
      <c r="N28" s="143">
        <f t="shared" si="2"/>
        <v>2312124</v>
      </c>
    </row>
    <row r="29" spans="1:14" ht="18" customHeight="1">
      <c r="A29" s="39"/>
      <c r="B29" s="44"/>
      <c r="C29" s="49"/>
      <c r="D29" s="46" t="s">
        <v>220</v>
      </c>
      <c r="E29" s="109">
        <v>0</v>
      </c>
      <c r="F29" s="121">
        <v>0</v>
      </c>
      <c r="G29" s="105">
        <f t="shared" si="0"/>
        <v>0</v>
      </c>
      <c r="H29" s="39"/>
      <c r="I29" s="44"/>
      <c r="J29" s="49"/>
      <c r="K29" s="46" t="s">
        <v>364</v>
      </c>
      <c r="L29" s="109">
        <v>8507253</v>
      </c>
      <c r="M29" s="121">
        <v>6195129</v>
      </c>
      <c r="N29" s="150">
        <f t="shared" si="2"/>
        <v>2312124</v>
      </c>
    </row>
    <row r="30" spans="1:14" ht="18" customHeight="1">
      <c r="A30" s="39"/>
      <c r="B30" s="44"/>
      <c r="C30" s="40"/>
      <c r="D30" s="46" t="s">
        <v>221</v>
      </c>
      <c r="E30" s="109">
        <v>0</v>
      </c>
      <c r="F30" s="121">
        <v>0</v>
      </c>
      <c r="G30" s="151">
        <f t="shared" si="0"/>
        <v>0</v>
      </c>
      <c r="H30" s="39"/>
      <c r="I30" s="44"/>
      <c r="J30" s="44"/>
      <c r="K30" s="56"/>
      <c r="L30" s="39"/>
      <c r="M30" s="118"/>
      <c r="N30" s="164"/>
    </row>
    <row r="31" spans="1:14" ht="18.75" customHeight="1">
      <c r="A31" s="159"/>
      <c r="B31" s="36" t="s">
        <v>183</v>
      </c>
      <c r="C31" s="37"/>
      <c r="D31" s="165"/>
      <c r="E31" s="67">
        <f>SUM(E32,E42,E57)</f>
        <v>1682140</v>
      </c>
      <c r="F31" s="166">
        <f>SUM(F32,F42,F57)</f>
        <v>495871</v>
      </c>
      <c r="G31" s="165">
        <f>E31-F31</f>
        <v>1186269</v>
      </c>
      <c r="H31" s="30" t="s">
        <v>222</v>
      </c>
      <c r="I31" s="31"/>
      <c r="J31" s="31"/>
      <c r="K31" s="32"/>
      <c r="L31" s="31">
        <f>SUM(L32,L35,L42)</f>
        <v>0</v>
      </c>
      <c r="M31" s="119">
        <f>SUM(M32,M35,M42)</f>
        <v>0</v>
      </c>
      <c r="N31" s="32">
        <f aca="true" t="shared" si="3" ref="N31:N40">L31-M31</f>
        <v>0</v>
      </c>
    </row>
    <row r="32" spans="1:14" ht="18.75" customHeight="1">
      <c r="A32" s="39"/>
      <c r="B32" s="86"/>
      <c r="C32" s="87" t="s">
        <v>223</v>
      </c>
      <c r="D32" s="88"/>
      <c r="E32" s="146">
        <f>SUM(E33:E41)</f>
        <v>61000</v>
      </c>
      <c r="F32" s="41">
        <f>SUM(F33:F41)</f>
        <v>61000</v>
      </c>
      <c r="G32" s="88">
        <f>E32-F32</f>
        <v>0</v>
      </c>
      <c r="H32" s="89"/>
      <c r="I32" s="36" t="s">
        <v>224</v>
      </c>
      <c r="J32" s="37"/>
      <c r="K32" s="38"/>
      <c r="L32" s="37">
        <f>L33</f>
        <v>0</v>
      </c>
      <c r="M32" s="74">
        <f>M33</f>
        <v>0</v>
      </c>
      <c r="N32" s="38">
        <f t="shared" si="3"/>
        <v>0</v>
      </c>
    </row>
    <row r="33" spans="1:14" ht="18.75" customHeight="1">
      <c r="A33" s="39"/>
      <c r="B33" s="44"/>
      <c r="C33" s="40"/>
      <c r="D33" s="90" t="s">
        <v>225</v>
      </c>
      <c r="E33" s="147">
        <v>0</v>
      </c>
      <c r="F33" s="155">
        <v>0</v>
      </c>
      <c r="G33" s="151">
        <f aca="true" t="shared" si="4" ref="G33:G61">E33-F33</f>
        <v>0</v>
      </c>
      <c r="H33" s="39"/>
      <c r="I33" s="63"/>
      <c r="J33" s="41" t="s">
        <v>224</v>
      </c>
      <c r="K33" s="42"/>
      <c r="L33" s="144">
        <f>L34</f>
        <v>0</v>
      </c>
      <c r="M33" s="69">
        <f>M34</f>
        <v>0</v>
      </c>
      <c r="N33" s="150">
        <f t="shared" si="3"/>
        <v>0</v>
      </c>
    </row>
    <row r="34" spans="1:14" ht="18.75" customHeight="1">
      <c r="A34" s="39"/>
      <c r="B34" s="44"/>
      <c r="C34" s="40"/>
      <c r="D34" s="46" t="s">
        <v>226</v>
      </c>
      <c r="E34" s="109">
        <v>0</v>
      </c>
      <c r="F34" s="121">
        <v>0</v>
      </c>
      <c r="G34" s="151">
        <f t="shared" si="4"/>
        <v>0</v>
      </c>
      <c r="H34" s="39"/>
      <c r="I34" s="58"/>
      <c r="J34" s="60"/>
      <c r="K34" s="61" t="s">
        <v>224</v>
      </c>
      <c r="L34" s="111">
        <v>0</v>
      </c>
      <c r="M34" s="125">
        <v>0</v>
      </c>
      <c r="N34" s="150">
        <f t="shared" si="3"/>
        <v>0</v>
      </c>
    </row>
    <row r="35" spans="1:14" ht="18.75" customHeight="1">
      <c r="A35" s="39"/>
      <c r="B35" s="44"/>
      <c r="C35" s="40"/>
      <c r="D35" s="46" t="s">
        <v>227</v>
      </c>
      <c r="E35" s="109">
        <v>0</v>
      </c>
      <c r="F35" s="121">
        <v>0</v>
      </c>
      <c r="G35" s="151">
        <f t="shared" si="4"/>
        <v>0</v>
      </c>
      <c r="H35" s="71"/>
      <c r="I35" s="37" t="s">
        <v>228</v>
      </c>
      <c r="J35" s="37"/>
      <c r="K35" s="38"/>
      <c r="L35" s="37">
        <f>L36</f>
        <v>0</v>
      </c>
      <c r="M35" s="74">
        <f>M36</f>
        <v>0</v>
      </c>
      <c r="N35" s="38">
        <f t="shared" si="3"/>
        <v>0</v>
      </c>
    </row>
    <row r="36" spans="1:14" ht="18.75" customHeight="1">
      <c r="A36" s="39"/>
      <c r="B36" s="44"/>
      <c r="C36" s="40"/>
      <c r="D36" s="46" t="s">
        <v>229</v>
      </c>
      <c r="E36" s="109">
        <v>0</v>
      </c>
      <c r="F36" s="121">
        <v>0</v>
      </c>
      <c r="G36" s="151">
        <f t="shared" si="4"/>
        <v>0</v>
      </c>
      <c r="H36" s="39"/>
      <c r="I36" s="63"/>
      <c r="J36" s="41" t="s">
        <v>228</v>
      </c>
      <c r="K36" s="42"/>
      <c r="L36" s="144">
        <f>SUM(L37:L40)</f>
        <v>0</v>
      </c>
      <c r="M36" s="69">
        <f>SUM(M37:M40)</f>
        <v>0</v>
      </c>
      <c r="N36" s="150">
        <f t="shared" si="3"/>
        <v>0</v>
      </c>
    </row>
    <row r="37" spans="1:14" ht="18.75" customHeight="1">
      <c r="A37" s="39"/>
      <c r="B37" s="44"/>
      <c r="C37" s="40"/>
      <c r="D37" s="46" t="s">
        <v>230</v>
      </c>
      <c r="E37" s="109">
        <v>0</v>
      </c>
      <c r="F37" s="121">
        <v>0</v>
      </c>
      <c r="G37" s="151">
        <f t="shared" si="4"/>
        <v>0</v>
      </c>
      <c r="H37" s="39"/>
      <c r="I37" s="44"/>
      <c r="J37" s="49"/>
      <c r="K37" s="46" t="s">
        <v>231</v>
      </c>
      <c r="L37" s="109">
        <v>0</v>
      </c>
      <c r="M37" s="121">
        <v>0</v>
      </c>
      <c r="N37" s="150">
        <f t="shared" si="3"/>
        <v>0</v>
      </c>
    </row>
    <row r="38" spans="1:14" ht="18.75" customHeight="1">
      <c r="A38" s="39"/>
      <c r="B38" s="44"/>
      <c r="C38" s="40"/>
      <c r="D38" s="46" t="s">
        <v>232</v>
      </c>
      <c r="E38" s="109">
        <v>0</v>
      </c>
      <c r="F38" s="121">
        <v>0</v>
      </c>
      <c r="G38" s="151">
        <f t="shared" si="4"/>
        <v>0</v>
      </c>
      <c r="H38" s="39"/>
      <c r="I38" s="44"/>
      <c r="J38" s="40"/>
      <c r="K38" s="46" t="s">
        <v>233</v>
      </c>
      <c r="L38" s="109">
        <v>0</v>
      </c>
      <c r="M38" s="121">
        <v>0</v>
      </c>
      <c r="N38" s="150">
        <f t="shared" si="3"/>
        <v>0</v>
      </c>
    </row>
    <row r="39" spans="1:14" ht="18.75" customHeight="1">
      <c r="A39" s="39"/>
      <c r="B39" s="44"/>
      <c r="C39" s="40"/>
      <c r="D39" s="46" t="s">
        <v>234</v>
      </c>
      <c r="E39" s="109">
        <v>0</v>
      </c>
      <c r="F39" s="121">
        <v>0</v>
      </c>
      <c r="G39" s="151">
        <f t="shared" si="4"/>
        <v>0</v>
      </c>
      <c r="H39" s="39"/>
      <c r="I39" s="44"/>
      <c r="J39" s="40"/>
      <c r="K39" s="46" t="s">
        <v>235</v>
      </c>
      <c r="L39" s="109">
        <v>0</v>
      </c>
      <c r="M39" s="121">
        <v>0</v>
      </c>
      <c r="N39" s="150">
        <f t="shared" si="3"/>
        <v>0</v>
      </c>
    </row>
    <row r="40" spans="1:14" ht="18.75" customHeight="1">
      <c r="A40" s="39"/>
      <c r="B40" s="44"/>
      <c r="C40" s="40"/>
      <c r="D40" s="46" t="s">
        <v>236</v>
      </c>
      <c r="E40" s="109">
        <v>61000</v>
      </c>
      <c r="F40" s="121">
        <v>61000</v>
      </c>
      <c r="G40" s="151">
        <f t="shared" si="4"/>
        <v>0</v>
      </c>
      <c r="H40" s="39"/>
      <c r="I40" s="44"/>
      <c r="J40" s="40"/>
      <c r="K40" s="46" t="s">
        <v>237</v>
      </c>
      <c r="L40" s="109">
        <v>0</v>
      </c>
      <c r="M40" s="121">
        <v>0</v>
      </c>
      <c r="N40" s="150">
        <f t="shared" si="3"/>
        <v>0</v>
      </c>
    </row>
    <row r="41" spans="1:14" ht="18.75" customHeight="1">
      <c r="A41" s="39"/>
      <c r="B41" s="44"/>
      <c r="C41" s="40"/>
      <c r="D41" s="64" t="s">
        <v>238</v>
      </c>
      <c r="E41" s="111">
        <v>0</v>
      </c>
      <c r="F41" s="125">
        <v>0</v>
      </c>
      <c r="G41" s="152">
        <f t="shared" si="4"/>
        <v>0</v>
      </c>
      <c r="H41" s="39"/>
      <c r="I41" s="58"/>
      <c r="J41" s="58"/>
      <c r="K41" s="91"/>
      <c r="L41" s="92"/>
      <c r="M41" s="161"/>
      <c r="N41" s="91"/>
    </row>
    <row r="42" spans="1:14" ht="18.75" customHeight="1">
      <c r="A42" s="39"/>
      <c r="B42" s="44"/>
      <c r="C42" s="142" t="s">
        <v>239</v>
      </c>
      <c r="D42" s="143"/>
      <c r="E42" s="145">
        <f>SUM(E43:E56)</f>
        <v>1583271</v>
      </c>
      <c r="F42" s="50">
        <f>SUM(F43:F56)</f>
        <v>431816</v>
      </c>
      <c r="G42" s="143">
        <f t="shared" si="4"/>
        <v>1151455</v>
      </c>
      <c r="H42" s="71"/>
      <c r="I42" s="37" t="s">
        <v>240</v>
      </c>
      <c r="J42" s="37"/>
      <c r="K42" s="38"/>
      <c r="L42" s="37">
        <f>L43</f>
        <v>0</v>
      </c>
      <c r="M42" s="74">
        <f>M43</f>
        <v>0</v>
      </c>
      <c r="N42" s="38">
        <f>L42-M42</f>
        <v>0</v>
      </c>
    </row>
    <row r="43" spans="1:14" ht="18.75" customHeight="1">
      <c r="A43" s="39"/>
      <c r="B43" s="44"/>
      <c r="C43" s="40"/>
      <c r="D43" s="90" t="s">
        <v>241</v>
      </c>
      <c r="E43" s="147">
        <v>0</v>
      </c>
      <c r="F43" s="155">
        <v>0</v>
      </c>
      <c r="G43" s="151">
        <f t="shared" si="4"/>
        <v>0</v>
      </c>
      <c r="H43" s="39"/>
      <c r="I43" s="63"/>
      <c r="J43" s="41" t="s">
        <v>240</v>
      </c>
      <c r="K43" s="42"/>
      <c r="L43" s="144">
        <f>SUM(L44:L46)</f>
        <v>0</v>
      </c>
      <c r="M43" s="69">
        <f>SUM(M44:M46)</f>
        <v>0</v>
      </c>
      <c r="N43" s="150">
        <f>L43-M43</f>
        <v>0</v>
      </c>
    </row>
    <row r="44" spans="1:14" ht="18.75" customHeight="1">
      <c r="A44" s="39"/>
      <c r="B44" s="44"/>
      <c r="C44" s="40"/>
      <c r="D44" s="46" t="s">
        <v>242</v>
      </c>
      <c r="E44" s="111">
        <v>0</v>
      </c>
      <c r="F44" s="125">
        <v>0</v>
      </c>
      <c r="G44" s="151">
        <f t="shared" si="4"/>
        <v>0</v>
      </c>
      <c r="H44" s="39"/>
      <c r="I44" s="44"/>
      <c r="J44" s="49"/>
      <c r="K44" s="46" t="s">
        <v>244</v>
      </c>
      <c r="L44" s="109">
        <v>0</v>
      </c>
      <c r="M44" s="121">
        <v>0</v>
      </c>
      <c r="N44" s="150">
        <f>L44-M44</f>
        <v>0</v>
      </c>
    </row>
    <row r="45" spans="1:14" ht="18.75" customHeight="1">
      <c r="A45" s="39"/>
      <c r="B45" s="44"/>
      <c r="C45" s="40"/>
      <c r="D45" s="46" t="s">
        <v>243</v>
      </c>
      <c r="E45" s="111">
        <v>0</v>
      </c>
      <c r="F45" s="125">
        <v>0</v>
      </c>
      <c r="G45" s="151">
        <f t="shared" si="4"/>
        <v>0</v>
      </c>
      <c r="H45" s="39"/>
      <c r="I45" s="44"/>
      <c r="J45" s="40"/>
      <c r="K45" s="46" t="s">
        <v>246</v>
      </c>
      <c r="L45" s="109">
        <v>0</v>
      </c>
      <c r="M45" s="121">
        <v>0</v>
      </c>
      <c r="N45" s="150">
        <f>L45-M45</f>
        <v>0</v>
      </c>
    </row>
    <row r="46" spans="1:14" ht="18.75" customHeight="1">
      <c r="A46" s="39"/>
      <c r="B46" s="44"/>
      <c r="C46" s="40"/>
      <c r="D46" s="46" t="s">
        <v>245</v>
      </c>
      <c r="E46" s="111">
        <v>0</v>
      </c>
      <c r="F46" s="125">
        <v>0</v>
      </c>
      <c r="G46" s="151">
        <f t="shared" si="4"/>
        <v>0</v>
      </c>
      <c r="H46" s="39"/>
      <c r="I46" s="44"/>
      <c r="J46" s="44"/>
      <c r="K46" s="56"/>
      <c r="L46" s="44"/>
      <c r="M46" s="118"/>
      <c r="N46" s="56"/>
    </row>
    <row r="47" spans="1:14" ht="18.75" customHeight="1">
      <c r="A47" s="39"/>
      <c r="B47" s="44"/>
      <c r="C47" s="40"/>
      <c r="D47" s="46" t="s">
        <v>243</v>
      </c>
      <c r="E47" s="111">
        <v>0</v>
      </c>
      <c r="F47" s="125">
        <v>0</v>
      </c>
      <c r="G47" s="151">
        <f t="shared" si="4"/>
        <v>0</v>
      </c>
      <c r="H47" s="39"/>
      <c r="I47" s="44"/>
      <c r="J47" s="44"/>
      <c r="K47" s="56"/>
      <c r="L47" s="44"/>
      <c r="M47" s="118"/>
      <c r="N47" s="56"/>
    </row>
    <row r="48" spans="1:14" ht="18.75" customHeight="1">
      <c r="A48" s="39"/>
      <c r="B48" s="44"/>
      <c r="C48" s="40"/>
      <c r="D48" s="46" t="s">
        <v>247</v>
      </c>
      <c r="E48" s="111">
        <v>1739464</v>
      </c>
      <c r="F48" s="125">
        <v>396060</v>
      </c>
      <c r="G48" s="151">
        <f t="shared" si="4"/>
        <v>1343404</v>
      </c>
      <c r="H48" s="39"/>
      <c r="I48" s="44"/>
      <c r="J48" s="44"/>
      <c r="K48" s="56"/>
      <c r="L48" s="44"/>
      <c r="M48" s="118"/>
      <c r="N48" s="56"/>
    </row>
    <row r="49" spans="1:14" ht="18.75" customHeight="1">
      <c r="A49" s="39"/>
      <c r="B49" s="44"/>
      <c r="C49" s="40"/>
      <c r="D49" s="46" t="s">
        <v>243</v>
      </c>
      <c r="E49" s="148">
        <v>-380304</v>
      </c>
      <c r="F49" s="156">
        <v>-32411</v>
      </c>
      <c r="G49" s="151">
        <f t="shared" si="4"/>
        <v>-347893</v>
      </c>
      <c r="H49" s="39"/>
      <c r="I49" s="44"/>
      <c r="J49" s="44"/>
      <c r="K49" s="56"/>
      <c r="L49" s="44"/>
      <c r="M49" s="118"/>
      <c r="N49" s="56"/>
    </row>
    <row r="50" spans="1:14" ht="18.75" customHeight="1">
      <c r="A50" s="39"/>
      <c r="B50" s="44"/>
      <c r="C50" s="40"/>
      <c r="D50" s="46" t="s">
        <v>248</v>
      </c>
      <c r="E50" s="111">
        <v>292533</v>
      </c>
      <c r="F50" s="125">
        <v>78082</v>
      </c>
      <c r="G50" s="151">
        <f t="shared" si="4"/>
        <v>214451</v>
      </c>
      <c r="H50" s="39"/>
      <c r="I50" s="44"/>
      <c r="J50" s="44"/>
      <c r="K50" s="56"/>
      <c r="L50" s="44"/>
      <c r="M50" s="118"/>
      <c r="N50" s="56"/>
    </row>
    <row r="51" spans="1:14" ht="18.75" customHeight="1">
      <c r="A51" s="39"/>
      <c r="B51" s="44"/>
      <c r="C51" s="40"/>
      <c r="D51" s="46" t="s">
        <v>243</v>
      </c>
      <c r="E51" s="148">
        <v>-68422</v>
      </c>
      <c r="F51" s="156">
        <v>-9915</v>
      </c>
      <c r="G51" s="151">
        <f t="shared" si="4"/>
        <v>-58507</v>
      </c>
      <c r="H51" s="39"/>
      <c r="I51" s="44"/>
      <c r="J51" s="44"/>
      <c r="K51" s="56"/>
      <c r="L51" s="44"/>
      <c r="M51" s="118"/>
      <c r="N51" s="56"/>
    </row>
    <row r="52" spans="1:14" ht="18.75" customHeight="1">
      <c r="A52" s="39"/>
      <c r="B52" s="44"/>
      <c r="C52" s="40"/>
      <c r="D52" s="46" t="s">
        <v>249</v>
      </c>
      <c r="E52" s="111">
        <v>0</v>
      </c>
      <c r="F52" s="125">
        <v>0</v>
      </c>
      <c r="G52" s="151">
        <f t="shared" si="4"/>
        <v>0</v>
      </c>
      <c r="H52" s="39"/>
      <c r="I52" s="44"/>
      <c r="J52" s="44"/>
      <c r="K52" s="56"/>
      <c r="L52" s="44"/>
      <c r="M52" s="118"/>
      <c r="N52" s="56"/>
    </row>
    <row r="53" spans="1:14" ht="18.75" customHeight="1">
      <c r="A53" s="39"/>
      <c r="B53" s="44"/>
      <c r="C53" s="40"/>
      <c r="D53" s="46" t="s">
        <v>243</v>
      </c>
      <c r="E53" s="111">
        <v>0</v>
      </c>
      <c r="F53" s="125">
        <v>0</v>
      </c>
      <c r="G53" s="151">
        <f t="shared" si="4"/>
        <v>0</v>
      </c>
      <c r="H53" s="39"/>
      <c r="I53" s="44"/>
      <c r="J53" s="44"/>
      <c r="K53" s="56"/>
      <c r="L53" s="44"/>
      <c r="M53" s="118"/>
      <c r="N53" s="56"/>
    </row>
    <row r="54" spans="1:14" ht="18.75" customHeight="1">
      <c r="A54" s="39"/>
      <c r="B54" s="44"/>
      <c r="C54" s="40"/>
      <c r="D54" s="46" t="s">
        <v>250</v>
      </c>
      <c r="E54" s="111">
        <v>0</v>
      </c>
      <c r="F54" s="125">
        <v>0</v>
      </c>
      <c r="G54" s="151">
        <f t="shared" si="4"/>
        <v>0</v>
      </c>
      <c r="H54" s="39"/>
      <c r="I54" s="44"/>
      <c r="J54" s="44"/>
      <c r="K54" s="56"/>
      <c r="L54" s="44"/>
      <c r="M54" s="118"/>
      <c r="N54" s="56"/>
    </row>
    <row r="55" spans="1:14" ht="18.75" customHeight="1">
      <c r="A55" s="39"/>
      <c r="B55" s="44"/>
      <c r="C55" s="40"/>
      <c r="D55" s="46" t="s">
        <v>251</v>
      </c>
      <c r="E55" s="111">
        <v>0</v>
      </c>
      <c r="F55" s="125">
        <v>0</v>
      </c>
      <c r="G55" s="151">
        <f t="shared" si="4"/>
        <v>0</v>
      </c>
      <c r="H55" s="39"/>
      <c r="I55" s="44"/>
      <c r="J55" s="44"/>
      <c r="K55" s="56"/>
      <c r="L55" s="44"/>
      <c r="M55" s="118"/>
      <c r="N55" s="56"/>
    </row>
    <row r="56" spans="1:14" ht="18.75" customHeight="1">
      <c r="A56" s="39"/>
      <c r="B56" s="44"/>
      <c r="C56" s="40"/>
      <c r="D56" s="64" t="s">
        <v>243</v>
      </c>
      <c r="E56" s="111">
        <v>0</v>
      </c>
      <c r="F56" s="125">
        <v>0</v>
      </c>
      <c r="G56" s="152">
        <f t="shared" si="4"/>
        <v>0</v>
      </c>
      <c r="H56" s="39"/>
      <c r="I56" s="44"/>
      <c r="J56" s="44"/>
      <c r="K56" s="56"/>
      <c r="L56" s="44"/>
      <c r="M56" s="118"/>
      <c r="N56" s="56"/>
    </row>
    <row r="57" spans="1:14" ht="18.75" customHeight="1">
      <c r="A57" s="39"/>
      <c r="B57" s="44"/>
      <c r="C57" s="142" t="s">
        <v>252</v>
      </c>
      <c r="D57" s="143"/>
      <c r="E57" s="145">
        <f>SUM(E58:E61)</f>
        <v>37869</v>
      </c>
      <c r="F57" s="50">
        <v>3055</v>
      </c>
      <c r="G57" s="143">
        <f t="shared" si="4"/>
        <v>34814</v>
      </c>
      <c r="H57" s="39"/>
      <c r="I57" s="44"/>
      <c r="J57" s="44"/>
      <c r="K57" s="56"/>
      <c r="L57" s="44"/>
      <c r="M57" s="118"/>
      <c r="N57" s="56"/>
    </row>
    <row r="58" spans="1:14" ht="18.75" customHeight="1">
      <c r="A58" s="39"/>
      <c r="B58" s="44"/>
      <c r="C58" s="40"/>
      <c r="D58" s="93" t="s">
        <v>253</v>
      </c>
      <c r="E58" s="149">
        <v>37869</v>
      </c>
      <c r="F58" s="157">
        <v>3055</v>
      </c>
      <c r="G58" s="151">
        <f t="shared" si="4"/>
        <v>34814</v>
      </c>
      <c r="H58" s="39"/>
      <c r="I58" s="44"/>
      <c r="J58" s="44"/>
      <c r="K58" s="56"/>
      <c r="L58" s="44"/>
      <c r="M58" s="118"/>
      <c r="N58" s="56"/>
    </row>
    <row r="59" spans="1:14" ht="18.75" customHeight="1">
      <c r="A59" s="39"/>
      <c r="B59" s="44"/>
      <c r="C59" s="40"/>
      <c r="D59" s="64" t="s">
        <v>254</v>
      </c>
      <c r="E59" s="111">
        <v>0</v>
      </c>
      <c r="F59" s="125">
        <v>0</v>
      </c>
      <c r="G59" s="151">
        <f t="shared" si="4"/>
        <v>0</v>
      </c>
      <c r="H59" s="39"/>
      <c r="I59" s="44"/>
      <c r="J59" s="44"/>
      <c r="K59" s="56"/>
      <c r="L59" s="44"/>
      <c r="M59" s="118"/>
      <c r="N59" s="56"/>
    </row>
    <row r="60" spans="1:14" ht="18.75" customHeight="1">
      <c r="A60" s="39"/>
      <c r="B60" s="44"/>
      <c r="C60" s="40"/>
      <c r="D60" s="64" t="s">
        <v>255</v>
      </c>
      <c r="E60" s="111">
        <v>0</v>
      </c>
      <c r="F60" s="125">
        <v>0</v>
      </c>
      <c r="G60" s="151">
        <f t="shared" si="4"/>
        <v>0</v>
      </c>
      <c r="H60" s="39"/>
      <c r="I60" s="44"/>
      <c r="J60" s="44"/>
      <c r="K60" s="56"/>
      <c r="L60" s="44"/>
      <c r="M60" s="118"/>
      <c r="N60" s="56"/>
    </row>
    <row r="61" spans="1:14" ht="18.75" customHeight="1">
      <c r="A61" s="39"/>
      <c r="B61" s="44"/>
      <c r="C61" s="40"/>
      <c r="D61" s="64" t="s">
        <v>256</v>
      </c>
      <c r="E61" s="111">
        <v>0</v>
      </c>
      <c r="F61" s="125">
        <v>0</v>
      </c>
      <c r="G61" s="151">
        <f t="shared" si="4"/>
        <v>0</v>
      </c>
      <c r="H61" s="39"/>
      <c r="I61" s="44"/>
      <c r="J61" s="44"/>
      <c r="K61" s="56"/>
      <c r="L61" s="44"/>
      <c r="M61" s="118"/>
      <c r="N61" s="56"/>
    </row>
    <row r="62" spans="1:14" ht="18.75" customHeight="1">
      <c r="A62" s="57"/>
      <c r="B62" s="58"/>
      <c r="C62" s="58"/>
      <c r="D62" s="94"/>
      <c r="E62" s="95"/>
      <c r="F62" s="158"/>
      <c r="G62" s="94"/>
      <c r="H62" s="57"/>
      <c r="I62" s="58"/>
      <c r="J62" s="58"/>
      <c r="K62" s="59"/>
      <c r="L62" s="58"/>
      <c r="M62" s="124"/>
      <c r="N62" s="59"/>
    </row>
    <row r="63" spans="1:14" ht="18.75" customHeight="1">
      <c r="A63" s="96" t="s">
        <v>257</v>
      </c>
      <c r="B63" s="97"/>
      <c r="C63" s="97"/>
      <c r="D63" s="98"/>
      <c r="E63" s="31">
        <f>SUM(E11,E31)</f>
        <v>8841465</v>
      </c>
      <c r="F63" s="119">
        <f>SUM(F11,F31)</f>
        <v>6712026</v>
      </c>
      <c r="G63" s="32">
        <f>E63-F63</f>
        <v>2129439</v>
      </c>
      <c r="H63" s="96" t="s">
        <v>186</v>
      </c>
      <c r="I63" s="97"/>
      <c r="J63" s="97"/>
      <c r="K63" s="98"/>
      <c r="L63" s="31">
        <f>SUM(L10,L31)</f>
        <v>8841465</v>
      </c>
      <c r="M63" s="119">
        <f>SUM(M10,M31)</f>
        <v>6712026</v>
      </c>
      <c r="N63" s="32">
        <f>L63-M63</f>
        <v>2129439</v>
      </c>
    </row>
    <row r="64" spans="1:14" ht="19.5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</row>
  </sheetData>
  <mergeCells count="3">
    <mergeCell ref="A4:D4"/>
    <mergeCell ref="H4:K4"/>
    <mergeCell ref="A1:N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pane ySplit="5" topLeftCell="BM6" activePane="bottomLeft" state="frozen"/>
      <selection pane="topLeft" activeCell="A1" sqref="A1"/>
      <selection pane="bottomLeft" activeCell="M17" sqref="M17"/>
    </sheetView>
  </sheetViews>
  <sheetFormatPr defaultColWidth="8.88671875" defaultRowHeight="19.5" customHeight="1"/>
  <cols>
    <col min="1" max="3" width="3.3359375" style="1" customWidth="1"/>
    <col min="4" max="4" width="15.77734375" style="1" customWidth="1"/>
    <col min="5" max="7" width="13.77734375" style="1" customWidth="1"/>
    <col min="8" max="10" width="3.3359375" style="1" customWidth="1"/>
    <col min="11" max="11" width="15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173" t="s">
        <v>348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ht="15" customHeight="1">
      <c r="A2" s="2"/>
    </row>
    <row r="3" spans="1:14" ht="19.5" customHeight="1">
      <c r="A3" s="101" t="s">
        <v>351</v>
      </c>
      <c r="N3" s="3" t="s">
        <v>0</v>
      </c>
    </row>
    <row r="4" spans="1:14" ht="18" customHeight="1">
      <c r="A4" s="172" t="s">
        <v>258</v>
      </c>
      <c r="B4" s="172"/>
      <c r="C4" s="172"/>
      <c r="D4" s="172"/>
      <c r="E4" s="4" t="s">
        <v>259</v>
      </c>
      <c r="F4" s="5"/>
      <c r="G4" s="6"/>
      <c r="H4" s="172" t="s">
        <v>258</v>
      </c>
      <c r="I4" s="172"/>
      <c r="J4" s="172"/>
      <c r="K4" s="172"/>
      <c r="L4" s="4" t="s">
        <v>260</v>
      </c>
      <c r="M4" s="5"/>
      <c r="N4" s="6"/>
    </row>
    <row r="5" spans="1:14" ht="18" customHeight="1">
      <c r="A5" s="7" t="s">
        <v>4</v>
      </c>
      <c r="B5" s="8" t="s">
        <v>5</v>
      </c>
      <c r="C5" s="8" t="s">
        <v>6</v>
      </c>
      <c r="D5" s="9" t="s">
        <v>7</v>
      </c>
      <c r="E5" s="79" t="s">
        <v>354</v>
      </c>
      <c r="F5" s="8" t="s">
        <v>355</v>
      </c>
      <c r="G5" s="9" t="s">
        <v>261</v>
      </c>
      <c r="H5" s="7" t="s">
        <v>4</v>
      </c>
      <c r="I5" s="8" t="s">
        <v>5</v>
      </c>
      <c r="J5" s="8" t="s">
        <v>6</v>
      </c>
      <c r="K5" s="9" t="s">
        <v>7</v>
      </c>
      <c r="L5" s="79" t="s">
        <v>354</v>
      </c>
      <c r="M5" s="8" t="s">
        <v>355</v>
      </c>
      <c r="N5" s="9" t="s">
        <v>261</v>
      </c>
    </row>
    <row r="6" spans="1:14" ht="18" customHeight="1">
      <c r="A6" s="11" t="s">
        <v>262</v>
      </c>
      <c r="B6" s="12"/>
      <c r="C6" s="12"/>
      <c r="D6" s="13"/>
      <c r="E6" s="14">
        <f>SUM(E14)</f>
        <v>12297520</v>
      </c>
      <c r="F6" s="14">
        <f>SUM(F14)</f>
        <v>2096507</v>
      </c>
      <c r="G6" s="15">
        <f>E6-F6</f>
        <v>10201013</v>
      </c>
      <c r="H6" s="11" t="s">
        <v>263</v>
      </c>
      <c r="I6" s="12"/>
      <c r="J6" s="12"/>
      <c r="K6" s="13"/>
      <c r="L6" s="14">
        <f>L14</f>
        <v>11806467</v>
      </c>
      <c r="M6" s="14">
        <f>M14</f>
        <v>1838256</v>
      </c>
      <c r="N6" s="15">
        <f>L6-M6</f>
        <v>9968211</v>
      </c>
    </row>
    <row r="7" spans="1:14" ht="18" customHeight="1">
      <c r="A7" s="11" t="s">
        <v>264</v>
      </c>
      <c r="B7" s="12"/>
      <c r="C7" s="12"/>
      <c r="D7" s="13"/>
      <c r="E7" s="14">
        <f>E32</f>
        <v>9154969</v>
      </c>
      <c r="F7" s="14">
        <f>F32</f>
        <v>7120820</v>
      </c>
      <c r="G7" s="15">
        <f>E7-F7</f>
        <v>2034149</v>
      </c>
      <c r="H7" s="11" t="s">
        <v>265</v>
      </c>
      <c r="I7" s="12"/>
      <c r="J7" s="12"/>
      <c r="K7" s="13"/>
      <c r="L7" s="14">
        <f>L32</f>
        <v>7973682</v>
      </c>
      <c r="M7" s="14">
        <f>M32</f>
        <v>1458402</v>
      </c>
      <c r="N7" s="15">
        <f>L7-M7</f>
        <v>6515280</v>
      </c>
    </row>
    <row r="8" spans="1:14" ht="18" customHeight="1">
      <c r="A8" s="11" t="s">
        <v>266</v>
      </c>
      <c r="B8" s="12"/>
      <c r="C8" s="12"/>
      <c r="D8" s="13"/>
      <c r="E8" s="14">
        <f>E44</f>
        <v>7683662</v>
      </c>
      <c r="F8" s="14">
        <f>F44</f>
        <v>456928</v>
      </c>
      <c r="G8" s="15">
        <f>E8-F8</f>
        <v>7226734</v>
      </c>
      <c r="H8" s="11" t="s">
        <v>267</v>
      </c>
      <c r="I8" s="12"/>
      <c r="J8" s="12"/>
      <c r="K8" s="13"/>
      <c r="L8" s="14">
        <f>L44</f>
        <v>867804</v>
      </c>
      <c r="M8" s="14">
        <f>M44</f>
        <v>183726</v>
      </c>
      <c r="N8" s="15">
        <f>L8-M8</f>
        <v>684078</v>
      </c>
    </row>
    <row r="9" spans="1:14" ht="18" customHeight="1">
      <c r="A9" s="16" t="s">
        <v>268</v>
      </c>
      <c r="B9" s="17"/>
      <c r="C9" s="17"/>
      <c r="D9" s="18"/>
      <c r="E9" s="19">
        <f>E65</f>
        <v>19099</v>
      </c>
      <c r="F9" s="19">
        <f>F65</f>
        <v>1258</v>
      </c>
      <c r="G9" s="15">
        <f>E9-F9</f>
        <v>17841</v>
      </c>
      <c r="H9" s="16" t="s">
        <v>269</v>
      </c>
      <c r="I9" s="17"/>
      <c r="J9" s="17"/>
      <c r="K9" s="18"/>
      <c r="L9" s="19">
        <f>L65</f>
        <v>8507297</v>
      </c>
      <c r="M9" s="19">
        <f>M65</f>
        <v>6195129</v>
      </c>
      <c r="N9" s="15">
        <f>L9-M9</f>
        <v>2312168</v>
      </c>
    </row>
    <row r="10" spans="1:14" ht="18" customHeight="1">
      <c r="A10" s="20"/>
      <c r="B10" s="21"/>
      <c r="C10" s="21"/>
      <c r="D10" s="22"/>
      <c r="E10" s="23"/>
      <c r="F10" s="23"/>
      <c r="G10" s="24"/>
      <c r="H10" s="20" t="s">
        <v>270</v>
      </c>
      <c r="I10" s="21"/>
      <c r="J10" s="21"/>
      <c r="K10" s="22"/>
      <c r="L10" s="23">
        <f>L76</f>
        <v>0</v>
      </c>
      <c r="M10" s="23">
        <f>M76</f>
        <v>0</v>
      </c>
      <c r="N10" s="24"/>
    </row>
    <row r="11" spans="1:14" ht="18" customHeight="1">
      <c r="A11" s="25" t="s">
        <v>271</v>
      </c>
      <c r="B11" s="26"/>
      <c r="C11" s="26"/>
      <c r="D11" s="27"/>
      <c r="E11" s="28">
        <f>SUM(E6:E10)</f>
        <v>29155250</v>
      </c>
      <c r="F11" s="28">
        <f>SUM(F6:F10)</f>
        <v>9675513</v>
      </c>
      <c r="G11" s="29">
        <f>E11-F11</f>
        <v>19479737</v>
      </c>
      <c r="H11" s="25" t="s">
        <v>272</v>
      </c>
      <c r="I11" s="26"/>
      <c r="J11" s="26"/>
      <c r="K11" s="27"/>
      <c r="L11" s="28">
        <f>SUM(L6:L10)</f>
        <v>29155250</v>
      </c>
      <c r="M11" s="28">
        <f>SUM(M6:M10)</f>
        <v>9675513</v>
      </c>
      <c r="N11" s="29">
        <f>L11-M11</f>
        <v>19479737</v>
      </c>
    </row>
    <row r="12" ht="9.75" customHeight="1"/>
    <row r="13" spans="1:14" ht="17.25" customHeight="1">
      <c r="A13" s="30" t="s">
        <v>273</v>
      </c>
      <c r="B13" s="31"/>
      <c r="C13" s="31"/>
      <c r="D13" s="32"/>
      <c r="E13" s="31">
        <f>SUM(E14,E32,E44,E65)</f>
        <v>29155250</v>
      </c>
      <c r="F13" s="119">
        <f>SUM(F14,F32,F44,F65)</f>
        <v>9675513</v>
      </c>
      <c r="G13" s="32">
        <f>E13-F13</f>
        <v>19479737</v>
      </c>
      <c r="H13" s="31" t="s">
        <v>274</v>
      </c>
      <c r="I13" s="31"/>
      <c r="J13" s="31"/>
      <c r="K13" s="32"/>
      <c r="L13" s="33">
        <f>SUM(L14,L32,L44,L65)</f>
        <v>29155250</v>
      </c>
      <c r="M13" s="33">
        <f>SUM(M14,M32,M44,M65)</f>
        <v>9675513</v>
      </c>
      <c r="N13" s="34">
        <f>L13-M13</f>
        <v>19479737</v>
      </c>
    </row>
    <row r="14" spans="1:14" ht="17.25" customHeight="1">
      <c r="A14" s="35"/>
      <c r="B14" s="37" t="s">
        <v>262</v>
      </c>
      <c r="C14" s="37"/>
      <c r="D14" s="38"/>
      <c r="E14" s="37">
        <f>SUM(E15,E17,E19,E21,E23)</f>
        <v>12297520</v>
      </c>
      <c r="F14" s="74">
        <f>SUM(F15,F17,F19,F21,F23)</f>
        <v>2096507</v>
      </c>
      <c r="G14" s="38">
        <f>E14-F14</f>
        <v>10201013</v>
      </c>
      <c r="H14" s="35"/>
      <c r="I14" s="37" t="s">
        <v>263</v>
      </c>
      <c r="J14" s="37"/>
      <c r="K14" s="38"/>
      <c r="L14" s="28">
        <f>SUM(L15,L18,L24,L26,L28,L30)</f>
        <v>11806467</v>
      </c>
      <c r="M14" s="28">
        <f>SUM(M15,M18,M24,M26,M28,M30)</f>
        <v>1838256</v>
      </c>
      <c r="N14" s="29">
        <f>L14-M14</f>
        <v>9968211</v>
      </c>
    </row>
    <row r="15" spans="1:14" ht="17.25" customHeight="1">
      <c r="A15" s="39"/>
      <c r="B15" s="44"/>
      <c r="C15" s="41" t="s">
        <v>275</v>
      </c>
      <c r="D15" s="42"/>
      <c r="E15" s="144">
        <f>E16</f>
        <v>12247801</v>
      </c>
      <c r="F15" s="69">
        <f>F16</f>
        <v>2081507</v>
      </c>
      <c r="G15" s="150">
        <f>E15-F15</f>
        <v>10166294</v>
      </c>
      <c r="H15" s="44"/>
      <c r="I15" s="44"/>
      <c r="J15" s="41" t="s">
        <v>276</v>
      </c>
      <c r="K15" s="42"/>
      <c r="L15" s="84">
        <f>SUM(L16:L17)</f>
        <v>11757610</v>
      </c>
      <c r="M15" s="84">
        <f>SUM(M16:M17)</f>
        <v>1836659</v>
      </c>
      <c r="N15" s="70">
        <f>L15-M15</f>
        <v>9920951</v>
      </c>
    </row>
    <row r="16" spans="1:14" ht="17.25" customHeight="1">
      <c r="A16" s="39"/>
      <c r="B16" s="44"/>
      <c r="C16" s="45"/>
      <c r="D16" s="46" t="s">
        <v>275</v>
      </c>
      <c r="E16" s="109">
        <v>12247801</v>
      </c>
      <c r="F16" s="121">
        <v>2081507</v>
      </c>
      <c r="G16" s="150">
        <f aca="true" t="shared" si="0" ref="G16:G24">E16-F16</f>
        <v>10166294</v>
      </c>
      <c r="H16" s="39"/>
      <c r="I16" s="44"/>
      <c r="J16" s="49"/>
      <c r="K16" s="46" t="s">
        <v>277</v>
      </c>
      <c r="L16" s="47">
        <v>0</v>
      </c>
      <c r="M16" s="47">
        <v>0</v>
      </c>
      <c r="N16" s="43">
        <f aca="true" t="shared" si="1" ref="N16:N31">L16-M16</f>
        <v>0</v>
      </c>
    </row>
    <row r="17" spans="1:14" ht="17.25" customHeight="1">
      <c r="A17" s="39"/>
      <c r="B17" s="40"/>
      <c r="C17" s="50" t="s">
        <v>278</v>
      </c>
      <c r="D17" s="51"/>
      <c r="E17" s="145">
        <f>E18</f>
        <v>0</v>
      </c>
      <c r="F17" s="50">
        <f>F18</f>
        <v>0</v>
      </c>
      <c r="G17" s="150">
        <f t="shared" si="0"/>
        <v>0</v>
      </c>
      <c r="H17" s="39"/>
      <c r="I17" s="44"/>
      <c r="J17" s="52"/>
      <c r="K17" s="46" t="s">
        <v>279</v>
      </c>
      <c r="L17" s="47">
        <v>11757610</v>
      </c>
      <c r="M17" s="47">
        <v>1836659</v>
      </c>
      <c r="N17" s="43">
        <f t="shared" si="1"/>
        <v>9920951</v>
      </c>
    </row>
    <row r="18" spans="1:14" ht="17.25" customHeight="1">
      <c r="A18" s="39"/>
      <c r="B18" s="44"/>
      <c r="C18" s="45"/>
      <c r="D18" s="46" t="s">
        <v>278</v>
      </c>
      <c r="E18" s="109">
        <v>0</v>
      </c>
      <c r="F18" s="121">
        <v>0</v>
      </c>
      <c r="G18" s="150">
        <f t="shared" si="0"/>
        <v>0</v>
      </c>
      <c r="H18" s="39"/>
      <c r="I18" s="40"/>
      <c r="J18" s="50" t="s">
        <v>280</v>
      </c>
      <c r="K18" s="51"/>
      <c r="L18" s="85">
        <f>SUM(L19:L23)</f>
        <v>0</v>
      </c>
      <c r="M18" s="85">
        <f>SUM(M19:M23)</f>
        <v>0</v>
      </c>
      <c r="N18" s="70">
        <f t="shared" si="1"/>
        <v>0</v>
      </c>
    </row>
    <row r="19" spans="1:14" ht="17.25" customHeight="1">
      <c r="A19" s="39"/>
      <c r="B19" s="40"/>
      <c r="C19" s="50" t="s">
        <v>281</v>
      </c>
      <c r="D19" s="51"/>
      <c r="E19" s="145">
        <f>E20</f>
        <v>49719</v>
      </c>
      <c r="F19" s="50">
        <f>F20</f>
        <v>0</v>
      </c>
      <c r="G19" s="150">
        <f t="shared" si="0"/>
        <v>49719</v>
      </c>
      <c r="H19" s="39"/>
      <c r="I19" s="44"/>
      <c r="J19" s="49"/>
      <c r="K19" s="46" t="s">
        <v>277</v>
      </c>
      <c r="L19" s="47">
        <v>0</v>
      </c>
      <c r="M19" s="47">
        <v>0</v>
      </c>
      <c r="N19" s="43">
        <f t="shared" si="1"/>
        <v>0</v>
      </c>
    </row>
    <row r="20" spans="1:14" ht="17.25" customHeight="1">
      <c r="A20" s="39"/>
      <c r="B20" s="44"/>
      <c r="C20" s="45"/>
      <c r="D20" s="46" t="s">
        <v>281</v>
      </c>
      <c r="E20" s="109">
        <v>49719</v>
      </c>
      <c r="F20" s="121">
        <v>0</v>
      </c>
      <c r="G20" s="150">
        <f t="shared" si="0"/>
        <v>49719</v>
      </c>
      <c r="H20" s="39"/>
      <c r="I20" s="44"/>
      <c r="J20" s="40"/>
      <c r="K20" s="46" t="s">
        <v>282</v>
      </c>
      <c r="L20" s="47">
        <v>0</v>
      </c>
      <c r="M20" s="47">
        <v>0</v>
      </c>
      <c r="N20" s="43">
        <f t="shared" si="1"/>
        <v>0</v>
      </c>
    </row>
    <row r="21" spans="1:14" ht="17.25" customHeight="1">
      <c r="A21" s="39"/>
      <c r="B21" s="40"/>
      <c r="C21" s="50" t="s">
        <v>283</v>
      </c>
      <c r="D21" s="51"/>
      <c r="E21" s="145">
        <f>E22</f>
        <v>0</v>
      </c>
      <c r="F21" s="50">
        <f>F22</f>
        <v>0</v>
      </c>
      <c r="G21" s="150">
        <f t="shared" si="0"/>
        <v>0</v>
      </c>
      <c r="H21" s="39"/>
      <c r="I21" s="44"/>
      <c r="J21" s="40"/>
      <c r="K21" s="46" t="s">
        <v>284</v>
      </c>
      <c r="L21" s="47">
        <v>0</v>
      </c>
      <c r="M21" s="47">
        <v>0</v>
      </c>
      <c r="N21" s="43">
        <f t="shared" si="1"/>
        <v>0</v>
      </c>
    </row>
    <row r="22" spans="1:14" ht="17.25" customHeight="1">
      <c r="A22" s="39"/>
      <c r="B22" s="44"/>
      <c r="C22" s="45"/>
      <c r="D22" s="46" t="s">
        <v>283</v>
      </c>
      <c r="E22" s="109">
        <v>0</v>
      </c>
      <c r="F22" s="121">
        <v>0</v>
      </c>
      <c r="G22" s="150">
        <f t="shared" si="0"/>
        <v>0</v>
      </c>
      <c r="H22" s="39"/>
      <c r="I22" s="44"/>
      <c r="J22" s="40"/>
      <c r="K22" s="46" t="s">
        <v>285</v>
      </c>
      <c r="L22" s="47">
        <v>0</v>
      </c>
      <c r="M22" s="47">
        <v>0</v>
      </c>
      <c r="N22" s="43">
        <f t="shared" si="1"/>
        <v>0</v>
      </c>
    </row>
    <row r="23" spans="1:14" ht="17.25" customHeight="1">
      <c r="A23" s="39"/>
      <c r="B23" s="40"/>
      <c r="C23" s="50" t="s">
        <v>286</v>
      </c>
      <c r="D23" s="51"/>
      <c r="E23" s="145">
        <f>E24</f>
        <v>0</v>
      </c>
      <c r="F23" s="50">
        <f>F24</f>
        <v>15000</v>
      </c>
      <c r="G23" s="150">
        <f t="shared" si="0"/>
        <v>-15000</v>
      </c>
      <c r="H23" s="39"/>
      <c r="I23" s="44"/>
      <c r="J23" s="52"/>
      <c r="K23" s="46" t="s">
        <v>287</v>
      </c>
      <c r="L23" s="47">
        <v>0</v>
      </c>
      <c r="M23" s="47">
        <v>0</v>
      </c>
      <c r="N23" s="43">
        <f t="shared" si="1"/>
        <v>0</v>
      </c>
    </row>
    <row r="24" spans="1:14" ht="17.25" customHeight="1">
      <c r="A24" s="39"/>
      <c r="B24" s="44"/>
      <c r="C24" s="49"/>
      <c r="D24" s="46" t="s">
        <v>286</v>
      </c>
      <c r="E24" s="109">
        <v>0</v>
      </c>
      <c r="F24" s="121">
        <v>15000</v>
      </c>
      <c r="G24" s="150">
        <f t="shared" si="0"/>
        <v>-15000</v>
      </c>
      <c r="H24" s="39"/>
      <c r="I24" s="40"/>
      <c r="J24" s="50" t="s">
        <v>288</v>
      </c>
      <c r="K24" s="51"/>
      <c r="L24" s="85">
        <f>L25</f>
        <v>48857</v>
      </c>
      <c r="M24" s="85">
        <f>M25</f>
        <v>1597</v>
      </c>
      <c r="N24" s="70">
        <f t="shared" si="1"/>
        <v>47260</v>
      </c>
    </row>
    <row r="25" spans="1:14" ht="17.25" customHeight="1">
      <c r="A25" s="39"/>
      <c r="B25" s="44"/>
      <c r="C25" s="44"/>
      <c r="D25" s="53"/>
      <c r="E25" s="55"/>
      <c r="F25" s="123"/>
      <c r="G25" s="53"/>
      <c r="H25" s="39"/>
      <c r="I25" s="44"/>
      <c r="J25" s="45"/>
      <c r="K25" s="46" t="s">
        <v>288</v>
      </c>
      <c r="L25" s="47">
        <v>48857</v>
      </c>
      <c r="M25" s="47">
        <v>1597</v>
      </c>
      <c r="N25" s="43">
        <f t="shared" si="1"/>
        <v>47260</v>
      </c>
    </row>
    <row r="26" spans="1:14" ht="17.25" customHeight="1">
      <c r="A26" s="39"/>
      <c r="B26" s="44"/>
      <c r="C26" s="44"/>
      <c r="D26" s="56"/>
      <c r="E26" s="44"/>
      <c r="F26" s="118"/>
      <c r="G26" s="56"/>
      <c r="H26" s="39"/>
      <c r="I26" s="40"/>
      <c r="J26" s="50" t="s">
        <v>289</v>
      </c>
      <c r="K26" s="51"/>
      <c r="L26" s="85">
        <f>L27</f>
        <v>0</v>
      </c>
      <c r="M26" s="85">
        <f>M27</f>
        <v>0</v>
      </c>
      <c r="N26" s="70">
        <f t="shared" si="1"/>
        <v>0</v>
      </c>
    </row>
    <row r="27" spans="1:14" ht="17.25" customHeight="1">
      <c r="A27" s="39"/>
      <c r="B27" s="44"/>
      <c r="C27" s="44"/>
      <c r="D27" s="56"/>
      <c r="E27" s="44"/>
      <c r="F27" s="118"/>
      <c r="G27" s="56"/>
      <c r="H27" s="39"/>
      <c r="I27" s="44"/>
      <c r="J27" s="45"/>
      <c r="K27" s="46" t="s">
        <v>289</v>
      </c>
      <c r="L27" s="47">
        <v>0</v>
      </c>
      <c r="M27" s="47">
        <v>0</v>
      </c>
      <c r="N27" s="43">
        <f t="shared" si="1"/>
        <v>0</v>
      </c>
    </row>
    <row r="28" spans="1:14" ht="17.25" customHeight="1">
      <c r="A28" s="39"/>
      <c r="B28" s="44"/>
      <c r="C28" s="44"/>
      <c r="D28" s="56"/>
      <c r="E28" s="44"/>
      <c r="F28" s="118"/>
      <c r="G28" s="56"/>
      <c r="H28" s="39"/>
      <c r="I28" s="40"/>
      <c r="J28" s="50" t="s">
        <v>290</v>
      </c>
      <c r="K28" s="51"/>
      <c r="L28" s="85">
        <f>L29</f>
        <v>0</v>
      </c>
      <c r="M28" s="85">
        <f>M29</f>
        <v>0</v>
      </c>
      <c r="N28" s="70">
        <f t="shared" si="1"/>
        <v>0</v>
      </c>
    </row>
    <row r="29" spans="1:14" ht="17.25" customHeight="1">
      <c r="A29" s="39"/>
      <c r="B29" s="44"/>
      <c r="C29" s="44"/>
      <c r="D29" s="56"/>
      <c r="E29" s="44"/>
      <c r="F29" s="118"/>
      <c r="G29" s="56"/>
      <c r="H29" s="39"/>
      <c r="I29" s="44"/>
      <c r="J29" s="45"/>
      <c r="K29" s="46" t="s">
        <v>290</v>
      </c>
      <c r="L29" s="47">
        <v>0</v>
      </c>
      <c r="M29" s="47">
        <v>0</v>
      </c>
      <c r="N29" s="43">
        <f t="shared" si="1"/>
        <v>0</v>
      </c>
    </row>
    <row r="30" spans="1:14" ht="17.25" customHeight="1">
      <c r="A30" s="39"/>
      <c r="B30" s="44"/>
      <c r="C30" s="44"/>
      <c r="D30" s="56"/>
      <c r="E30" s="44"/>
      <c r="F30" s="118"/>
      <c r="G30" s="56"/>
      <c r="H30" s="39"/>
      <c r="I30" s="40"/>
      <c r="J30" s="50" t="s">
        <v>291</v>
      </c>
      <c r="K30" s="51"/>
      <c r="L30" s="85">
        <f>L31</f>
        <v>0</v>
      </c>
      <c r="M30" s="85">
        <f>M31</f>
        <v>0</v>
      </c>
      <c r="N30" s="70">
        <f t="shared" si="1"/>
        <v>0</v>
      </c>
    </row>
    <row r="31" spans="1:14" ht="17.25" customHeight="1">
      <c r="A31" s="39"/>
      <c r="B31" s="44"/>
      <c r="C31" s="44"/>
      <c r="D31" s="56"/>
      <c r="E31" s="44"/>
      <c r="F31" s="118"/>
      <c r="G31" s="56"/>
      <c r="H31" s="39"/>
      <c r="I31" s="44"/>
      <c r="J31" s="49"/>
      <c r="K31" s="46" t="s">
        <v>291</v>
      </c>
      <c r="L31" s="47">
        <v>0</v>
      </c>
      <c r="M31" s="47">
        <v>0</v>
      </c>
      <c r="N31" s="48">
        <f t="shared" si="1"/>
        <v>0</v>
      </c>
    </row>
    <row r="32" spans="1:14" s="62" customFormat="1" ht="18.75" customHeight="1">
      <c r="A32" s="71"/>
      <c r="B32" s="67" t="s">
        <v>264</v>
      </c>
      <c r="C32" s="67"/>
      <c r="D32" s="165"/>
      <c r="E32" s="67">
        <f>SUM(E33,E36)</f>
        <v>9154969</v>
      </c>
      <c r="F32" s="166">
        <f>SUM(F33,F36)</f>
        <v>7120820</v>
      </c>
      <c r="G32" s="165">
        <f aca="true" t="shared" si="2" ref="G32:G37">E32-F32</f>
        <v>2034149</v>
      </c>
      <c r="H32" s="71"/>
      <c r="I32" s="67" t="s">
        <v>265</v>
      </c>
      <c r="J32" s="67"/>
      <c r="K32" s="165"/>
      <c r="L32" s="170">
        <f>SUM(L33,L36,L42)</f>
        <v>7973682</v>
      </c>
      <c r="M32" s="170">
        <f>SUM(M33,M36,M42)</f>
        <v>1458402</v>
      </c>
      <c r="N32" s="168">
        <f>L32-M32</f>
        <v>6515280</v>
      </c>
    </row>
    <row r="33" spans="1:14" ht="18.75" customHeight="1">
      <c r="A33" s="39"/>
      <c r="B33" s="44"/>
      <c r="C33" s="41" t="s">
        <v>292</v>
      </c>
      <c r="D33" s="42"/>
      <c r="E33" s="144">
        <f>SUM(E34:E35)</f>
        <v>7809969</v>
      </c>
      <c r="F33" s="69">
        <f>SUM(F34:F35)</f>
        <v>6869820</v>
      </c>
      <c r="G33" s="150">
        <f t="shared" si="2"/>
        <v>940149</v>
      </c>
      <c r="H33" s="44"/>
      <c r="I33" s="44"/>
      <c r="J33" s="41" t="s">
        <v>293</v>
      </c>
      <c r="K33" s="42"/>
      <c r="L33" s="84">
        <f>SUM(L34:L35)</f>
        <v>1366429</v>
      </c>
      <c r="M33" s="84">
        <f>SUM(M34:M35)</f>
        <v>177732</v>
      </c>
      <c r="N33" s="70">
        <f>L33-M33</f>
        <v>1188697</v>
      </c>
    </row>
    <row r="34" spans="1:14" ht="18.75" customHeight="1">
      <c r="A34" s="39"/>
      <c r="B34" s="44"/>
      <c r="C34" s="49"/>
      <c r="D34" s="46" t="s">
        <v>294</v>
      </c>
      <c r="E34" s="109">
        <v>4026169</v>
      </c>
      <c r="F34" s="121">
        <v>5626820</v>
      </c>
      <c r="G34" s="150">
        <f t="shared" si="2"/>
        <v>-1600651</v>
      </c>
      <c r="H34" s="39"/>
      <c r="I34" s="44"/>
      <c r="J34" s="49"/>
      <c r="K34" s="46" t="s">
        <v>277</v>
      </c>
      <c r="L34" s="47">
        <v>441567</v>
      </c>
      <c r="M34" s="47">
        <v>41025</v>
      </c>
      <c r="N34" s="43">
        <f aca="true" t="shared" si="3" ref="N34:N42">L34-M34</f>
        <v>400542</v>
      </c>
    </row>
    <row r="35" spans="1:14" ht="18.75" customHeight="1">
      <c r="A35" s="39"/>
      <c r="B35" s="44"/>
      <c r="C35" s="52"/>
      <c r="D35" s="46" t="s">
        <v>295</v>
      </c>
      <c r="E35" s="109">
        <v>3783800</v>
      </c>
      <c r="F35" s="121">
        <v>1243000</v>
      </c>
      <c r="G35" s="150">
        <f t="shared" si="2"/>
        <v>2540800</v>
      </c>
      <c r="H35" s="39"/>
      <c r="I35" s="44"/>
      <c r="J35" s="52"/>
      <c r="K35" s="46" t="s">
        <v>279</v>
      </c>
      <c r="L35" s="47">
        <v>924862</v>
      </c>
      <c r="M35" s="47">
        <v>136707</v>
      </c>
      <c r="N35" s="43">
        <f t="shared" si="3"/>
        <v>788155</v>
      </c>
    </row>
    <row r="36" spans="1:14" ht="18.75" customHeight="1">
      <c r="A36" s="39"/>
      <c r="B36" s="40"/>
      <c r="C36" s="50" t="s">
        <v>296</v>
      </c>
      <c r="D36" s="51"/>
      <c r="E36" s="145">
        <f>E37</f>
        <v>1345000</v>
      </c>
      <c r="F36" s="50">
        <f>F37</f>
        <v>251000</v>
      </c>
      <c r="G36" s="150">
        <f t="shared" si="2"/>
        <v>1094000</v>
      </c>
      <c r="H36" s="39"/>
      <c r="I36" s="40"/>
      <c r="J36" s="50" t="s">
        <v>280</v>
      </c>
      <c r="K36" s="51"/>
      <c r="L36" s="85">
        <f>SUM(L37:L41)</f>
        <v>5629419</v>
      </c>
      <c r="M36" s="85">
        <f>SUM(M37:M41)</f>
        <v>1201471</v>
      </c>
      <c r="N36" s="70">
        <f t="shared" si="3"/>
        <v>4427948</v>
      </c>
    </row>
    <row r="37" spans="1:14" ht="18.75" customHeight="1">
      <c r="A37" s="39"/>
      <c r="B37" s="44"/>
      <c r="C37" s="49"/>
      <c r="D37" s="46" t="s">
        <v>296</v>
      </c>
      <c r="E37" s="109">
        <v>1345000</v>
      </c>
      <c r="F37" s="121">
        <v>251000</v>
      </c>
      <c r="G37" s="150">
        <f t="shared" si="2"/>
        <v>1094000</v>
      </c>
      <c r="H37" s="39"/>
      <c r="I37" s="44"/>
      <c r="J37" s="49"/>
      <c r="K37" s="46" t="s">
        <v>277</v>
      </c>
      <c r="L37" s="47">
        <v>1263212</v>
      </c>
      <c r="M37" s="47">
        <v>202967</v>
      </c>
      <c r="N37" s="43">
        <f t="shared" si="3"/>
        <v>1060245</v>
      </c>
    </row>
    <row r="38" spans="1:14" ht="18.75" customHeight="1">
      <c r="A38" s="39"/>
      <c r="B38" s="44"/>
      <c r="C38" s="44"/>
      <c r="D38" s="53"/>
      <c r="E38" s="55"/>
      <c r="F38" s="123"/>
      <c r="G38" s="53"/>
      <c r="H38" s="39"/>
      <c r="I38" s="44"/>
      <c r="J38" s="40"/>
      <c r="K38" s="46" t="s">
        <v>282</v>
      </c>
      <c r="L38" s="47">
        <v>538234</v>
      </c>
      <c r="M38" s="47">
        <v>5772</v>
      </c>
      <c r="N38" s="43">
        <f t="shared" si="3"/>
        <v>532462</v>
      </c>
    </row>
    <row r="39" spans="1:14" ht="18.75" customHeight="1">
      <c r="A39" s="39"/>
      <c r="B39" s="44"/>
      <c r="C39" s="44"/>
      <c r="D39" s="56"/>
      <c r="E39" s="44"/>
      <c r="F39" s="118"/>
      <c r="G39" s="56"/>
      <c r="H39" s="39"/>
      <c r="I39" s="44"/>
      <c r="J39" s="40"/>
      <c r="K39" s="46" t="s">
        <v>284</v>
      </c>
      <c r="L39" s="47">
        <v>1411981</v>
      </c>
      <c r="M39" s="47">
        <v>515043</v>
      </c>
      <c r="N39" s="43">
        <f t="shared" si="3"/>
        <v>896938</v>
      </c>
    </row>
    <row r="40" spans="1:14" ht="18.75" customHeight="1">
      <c r="A40" s="39"/>
      <c r="B40" s="44"/>
      <c r="C40" s="44"/>
      <c r="D40" s="56"/>
      <c r="E40" s="44"/>
      <c r="F40" s="118"/>
      <c r="G40" s="56"/>
      <c r="H40" s="39"/>
      <c r="I40" s="44"/>
      <c r="J40" s="40"/>
      <c r="K40" s="46" t="s">
        <v>285</v>
      </c>
      <c r="L40" s="47">
        <f>622526+122620</f>
        <v>745146</v>
      </c>
      <c r="M40" s="47">
        <v>249531</v>
      </c>
      <c r="N40" s="43">
        <f t="shared" si="3"/>
        <v>495615</v>
      </c>
    </row>
    <row r="41" spans="1:14" ht="18.75" customHeight="1">
      <c r="A41" s="39"/>
      <c r="B41" s="44"/>
      <c r="C41" s="44"/>
      <c r="D41" s="56"/>
      <c r="E41" s="44"/>
      <c r="F41" s="118"/>
      <c r="G41" s="56"/>
      <c r="H41" s="39"/>
      <c r="I41" s="44"/>
      <c r="J41" s="52"/>
      <c r="K41" s="46" t="s">
        <v>287</v>
      </c>
      <c r="L41" s="47">
        <v>1670846</v>
      </c>
      <c r="M41" s="47">
        <v>228158</v>
      </c>
      <c r="N41" s="43">
        <f t="shared" si="3"/>
        <v>1442688</v>
      </c>
    </row>
    <row r="42" spans="1:14" ht="18.75" customHeight="1">
      <c r="A42" s="39"/>
      <c r="B42" s="44"/>
      <c r="C42" s="44"/>
      <c r="D42" s="56"/>
      <c r="E42" s="44"/>
      <c r="F42" s="118"/>
      <c r="G42" s="56"/>
      <c r="H42" s="39"/>
      <c r="I42" s="40"/>
      <c r="J42" s="50" t="s">
        <v>297</v>
      </c>
      <c r="K42" s="51"/>
      <c r="L42" s="85">
        <f>SUM(L43)</f>
        <v>977834</v>
      </c>
      <c r="M42" s="85">
        <f>SUM(M43)</f>
        <v>79199</v>
      </c>
      <c r="N42" s="70">
        <f t="shared" si="3"/>
        <v>898635</v>
      </c>
    </row>
    <row r="43" spans="1:14" ht="18.75" customHeight="1">
      <c r="A43" s="39"/>
      <c r="B43" s="58"/>
      <c r="C43" s="58"/>
      <c r="D43" s="59"/>
      <c r="E43" s="58"/>
      <c r="F43" s="124"/>
      <c r="G43" s="59"/>
      <c r="H43" s="39"/>
      <c r="I43" s="58"/>
      <c r="J43" s="60"/>
      <c r="K43" s="61" t="s">
        <v>297</v>
      </c>
      <c r="L43" s="65">
        <v>977834</v>
      </c>
      <c r="M43" s="65">
        <v>79199</v>
      </c>
      <c r="N43" s="66">
        <v>79199</v>
      </c>
    </row>
    <row r="44" spans="1:14" s="62" customFormat="1" ht="18.75" customHeight="1">
      <c r="A44" s="71"/>
      <c r="B44" s="37" t="s">
        <v>266</v>
      </c>
      <c r="C44" s="37"/>
      <c r="D44" s="38"/>
      <c r="E44" s="37">
        <f>SUM(E45,E51)</f>
        <v>7683662</v>
      </c>
      <c r="F44" s="74">
        <f>SUM(F45,F51)</f>
        <v>456928</v>
      </c>
      <c r="G44" s="38">
        <f aca="true" t="shared" si="4" ref="G44:G54">E44-F44</f>
        <v>7226734</v>
      </c>
      <c r="H44" s="71"/>
      <c r="I44" s="37" t="s">
        <v>267</v>
      </c>
      <c r="J44" s="37"/>
      <c r="K44" s="38"/>
      <c r="L44" s="28">
        <f>L45</f>
        <v>867804</v>
      </c>
      <c r="M44" s="28">
        <f>M45</f>
        <v>183726</v>
      </c>
      <c r="N44" s="29">
        <f>L44-M44</f>
        <v>684078</v>
      </c>
    </row>
    <row r="45" spans="1:14" ht="18.75" customHeight="1">
      <c r="A45" s="39"/>
      <c r="B45" s="44"/>
      <c r="C45" s="41" t="s">
        <v>298</v>
      </c>
      <c r="D45" s="42"/>
      <c r="E45" s="144">
        <f>SUM(E46:E50)</f>
        <v>7044074</v>
      </c>
      <c r="F45" s="69">
        <f>SUM(F46:F50)</f>
        <v>305678</v>
      </c>
      <c r="G45" s="150">
        <f t="shared" si="4"/>
        <v>6738396</v>
      </c>
      <c r="H45" s="44"/>
      <c r="I45" s="44"/>
      <c r="J45" s="41" t="s">
        <v>267</v>
      </c>
      <c r="K45" s="42"/>
      <c r="L45" s="84">
        <f>SUM(L46:L64)</f>
        <v>867804</v>
      </c>
      <c r="M45" s="84">
        <f>SUM(M46:M64)</f>
        <v>183726</v>
      </c>
      <c r="N45" s="70">
        <f>L45-M45</f>
        <v>684078</v>
      </c>
    </row>
    <row r="46" spans="1:14" ht="18.75" customHeight="1">
      <c r="A46" s="39"/>
      <c r="B46" s="44"/>
      <c r="C46" s="49"/>
      <c r="D46" s="46" t="s">
        <v>299</v>
      </c>
      <c r="E46" s="109">
        <v>0</v>
      </c>
      <c r="F46" s="121">
        <v>0</v>
      </c>
      <c r="G46" s="150">
        <f t="shared" si="4"/>
        <v>0</v>
      </c>
      <c r="H46" s="39"/>
      <c r="I46" s="44"/>
      <c r="J46" s="49"/>
      <c r="K46" s="46" t="s">
        <v>300</v>
      </c>
      <c r="L46" s="47">
        <v>101296</v>
      </c>
      <c r="M46" s="47">
        <v>51301</v>
      </c>
      <c r="N46" s="43">
        <f aca="true" t="shared" si="5" ref="N46:N64">L46-M46</f>
        <v>49995</v>
      </c>
    </row>
    <row r="47" spans="1:14" ht="18.75" customHeight="1">
      <c r="A47" s="39"/>
      <c r="B47" s="44"/>
      <c r="C47" s="40"/>
      <c r="D47" s="46" t="s">
        <v>301</v>
      </c>
      <c r="E47" s="109">
        <v>848946</v>
      </c>
      <c r="F47" s="121">
        <v>305678</v>
      </c>
      <c r="G47" s="150">
        <f t="shared" si="4"/>
        <v>543268</v>
      </c>
      <c r="H47" s="39"/>
      <c r="I47" s="44"/>
      <c r="J47" s="40"/>
      <c r="K47" s="46" t="s">
        <v>302</v>
      </c>
      <c r="L47" s="47">
        <v>5238</v>
      </c>
      <c r="M47" s="47">
        <v>1071</v>
      </c>
      <c r="N47" s="43">
        <f t="shared" si="5"/>
        <v>4167</v>
      </c>
    </row>
    <row r="48" spans="1:14" ht="18.75" customHeight="1">
      <c r="A48" s="39"/>
      <c r="B48" s="44"/>
      <c r="C48" s="40"/>
      <c r="D48" s="46" t="s">
        <v>303</v>
      </c>
      <c r="E48" s="109">
        <v>0</v>
      </c>
      <c r="F48" s="121">
        <v>0</v>
      </c>
      <c r="G48" s="150">
        <f t="shared" si="4"/>
        <v>0</v>
      </c>
      <c r="H48" s="39"/>
      <c r="I48" s="44"/>
      <c r="J48" s="40"/>
      <c r="K48" s="46" t="s">
        <v>304</v>
      </c>
      <c r="L48" s="47">
        <v>16760</v>
      </c>
      <c r="M48" s="47">
        <v>5036</v>
      </c>
      <c r="N48" s="43">
        <f t="shared" si="5"/>
        <v>11724</v>
      </c>
    </row>
    <row r="49" spans="1:14" ht="18.75" customHeight="1">
      <c r="A49" s="39"/>
      <c r="B49" s="44"/>
      <c r="C49" s="40"/>
      <c r="D49" s="46" t="s">
        <v>353</v>
      </c>
      <c r="E49" s="109">
        <v>6195128</v>
      </c>
      <c r="F49" s="121">
        <v>0</v>
      </c>
      <c r="G49" s="150">
        <f t="shared" si="4"/>
        <v>6195128</v>
      </c>
      <c r="H49" s="39"/>
      <c r="I49" s="44"/>
      <c r="J49" s="40"/>
      <c r="K49" s="46" t="s">
        <v>306</v>
      </c>
      <c r="L49" s="47">
        <v>16632</v>
      </c>
      <c r="M49" s="47">
        <v>10583</v>
      </c>
      <c r="N49" s="43">
        <f t="shared" si="5"/>
        <v>6049</v>
      </c>
    </row>
    <row r="50" spans="1:14" ht="18.75" customHeight="1">
      <c r="A50" s="39"/>
      <c r="B50" s="44"/>
      <c r="C50" s="40"/>
      <c r="D50" s="46" t="s">
        <v>305</v>
      </c>
      <c r="E50" s="109">
        <v>0</v>
      </c>
      <c r="F50" s="121">
        <v>0</v>
      </c>
      <c r="G50" s="150">
        <f t="shared" si="4"/>
        <v>0</v>
      </c>
      <c r="H50" s="39"/>
      <c r="I50" s="44"/>
      <c r="J50" s="40"/>
      <c r="K50" s="46" t="s">
        <v>308</v>
      </c>
      <c r="L50" s="47">
        <v>970</v>
      </c>
      <c r="M50" s="47">
        <v>0</v>
      </c>
      <c r="N50" s="43">
        <f t="shared" si="5"/>
        <v>970</v>
      </c>
    </row>
    <row r="51" spans="1:14" ht="18.75" customHeight="1">
      <c r="A51" s="39"/>
      <c r="B51" s="44"/>
      <c r="C51" s="50" t="s">
        <v>307</v>
      </c>
      <c r="D51" s="51"/>
      <c r="E51" s="145">
        <f>SUM(E52:E54)</f>
        <v>639588</v>
      </c>
      <c r="F51" s="50">
        <f>SUM(F52:F54)</f>
        <v>151250</v>
      </c>
      <c r="G51" s="150">
        <f t="shared" si="4"/>
        <v>488338</v>
      </c>
      <c r="H51" s="39"/>
      <c r="I51" s="44"/>
      <c r="J51" s="40"/>
      <c r="K51" s="46" t="s">
        <v>310</v>
      </c>
      <c r="L51" s="47">
        <v>20409</v>
      </c>
      <c r="M51" s="47">
        <v>19619</v>
      </c>
      <c r="N51" s="43">
        <f t="shared" si="5"/>
        <v>790</v>
      </c>
    </row>
    <row r="52" spans="1:14" ht="18.75" customHeight="1">
      <c r="A52" s="39"/>
      <c r="B52" s="44"/>
      <c r="C52" s="49"/>
      <c r="D52" s="46" t="s">
        <v>309</v>
      </c>
      <c r="E52" s="109">
        <v>0</v>
      </c>
      <c r="F52" s="121">
        <v>0</v>
      </c>
      <c r="G52" s="150">
        <f t="shared" si="4"/>
        <v>0</v>
      </c>
      <c r="H52" s="39"/>
      <c r="I52" s="44"/>
      <c r="J52" s="40"/>
      <c r="K52" s="46" t="s">
        <v>312</v>
      </c>
      <c r="L52" s="47">
        <v>0</v>
      </c>
      <c r="M52" s="47">
        <v>792</v>
      </c>
      <c r="N52" s="43">
        <f t="shared" si="5"/>
        <v>-792</v>
      </c>
    </row>
    <row r="53" spans="1:14" ht="18.75" customHeight="1">
      <c r="A53" s="39"/>
      <c r="B53" s="44"/>
      <c r="C53" s="40"/>
      <c r="D53" s="46" t="s">
        <v>311</v>
      </c>
      <c r="E53" s="109">
        <v>559183</v>
      </c>
      <c r="F53" s="121">
        <v>151250</v>
      </c>
      <c r="G53" s="150">
        <f t="shared" si="4"/>
        <v>407933</v>
      </c>
      <c r="H53" s="39"/>
      <c r="I53" s="44"/>
      <c r="J53" s="40"/>
      <c r="K53" s="46" t="s">
        <v>314</v>
      </c>
      <c r="L53" s="47">
        <v>16485</v>
      </c>
      <c r="M53" s="47">
        <v>21362</v>
      </c>
      <c r="N53" s="43">
        <f t="shared" si="5"/>
        <v>-4877</v>
      </c>
    </row>
    <row r="54" spans="1:14" ht="18.75" customHeight="1">
      <c r="A54" s="39"/>
      <c r="B54" s="44"/>
      <c r="C54" s="40"/>
      <c r="D54" s="99" t="s">
        <v>313</v>
      </c>
      <c r="E54" s="109">
        <v>80405</v>
      </c>
      <c r="F54" s="121">
        <v>0</v>
      </c>
      <c r="G54" s="150">
        <f t="shared" si="4"/>
        <v>80405</v>
      </c>
      <c r="H54" s="39"/>
      <c r="I54" s="44"/>
      <c r="J54" s="40"/>
      <c r="K54" s="46" t="s">
        <v>315</v>
      </c>
      <c r="L54" s="47">
        <v>7959</v>
      </c>
      <c r="M54" s="47">
        <v>4455</v>
      </c>
      <c r="N54" s="43">
        <f t="shared" si="5"/>
        <v>3504</v>
      </c>
    </row>
    <row r="55" spans="1:14" ht="18.75" customHeight="1">
      <c r="A55" s="39"/>
      <c r="B55" s="44"/>
      <c r="C55" s="44"/>
      <c r="D55" s="56"/>
      <c r="E55" s="44"/>
      <c r="F55" s="118"/>
      <c r="G55" s="56"/>
      <c r="H55" s="39"/>
      <c r="I55" s="44"/>
      <c r="J55" s="40"/>
      <c r="K55" s="46" t="s">
        <v>316</v>
      </c>
      <c r="L55" s="47">
        <v>13278</v>
      </c>
      <c r="M55" s="47">
        <v>3431</v>
      </c>
      <c r="N55" s="43">
        <f t="shared" si="5"/>
        <v>9847</v>
      </c>
    </row>
    <row r="56" spans="1:14" ht="18.75" customHeight="1">
      <c r="A56" s="39"/>
      <c r="B56" s="44"/>
      <c r="C56" s="44"/>
      <c r="D56" s="56"/>
      <c r="E56" s="44"/>
      <c r="F56" s="118"/>
      <c r="G56" s="56"/>
      <c r="H56" s="39"/>
      <c r="I56" s="44"/>
      <c r="J56" s="40"/>
      <c r="K56" s="46" t="s">
        <v>317</v>
      </c>
      <c r="L56" s="47">
        <v>20</v>
      </c>
      <c r="M56" s="47">
        <v>0</v>
      </c>
      <c r="N56" s="43">
        <f t="shared" si="5"/>
        <v>20</v>
      </c>
    </row>
    <row r="57" spans="1:14" ht="18.75" customHeight="1">
      <c r="A57" s="39"/>
      <c r="B57" s="44"/>
      <c r="C57" s="44"/>
      <c r="D57" s="56"/>
      <c r="E57" s="44"/>
      <c r="F57" s="118"/>
      <c r="G57" s="56"/>
      <c r="H57" s="39"/>
      <c r="I57" s="44"/>
      <c r="J57" s="40"/>
      <c r="K57" s="46" t="s">
        <v>318</v>
      </c>
      <c r="L57" s="47">
        <v>406399</v>
      </c>
      <c r="M57" s="47">
        <v>43090</v>
      </c>
      <c r="N57" s="43">
        <f t="shared" si="5"/>
        <v>363309</v>
      </c>
    </row>
    <row r="58" spans="1:14" ht="18.75" customHeight="1">
      <c r="A58" s="39"/>
      <c r="B58" s="44"/>
      <c r="C58" s="44"/>
      <c r="D58" s="56"/>
      <c r="E58" s="44"/>
      <c r="F58" s="118"/>
      <c r="G58" s="56"/>
      <c r="H58" s="39"/>
      <c r="I58" s="44"/>
      <c r="J58" s="40"/>
      <c r="K58" s="46" t="s">
        <v>319</v>
      </c>
      <c r="L58" s="47">
        <v>9467</v>
      </c>
      <c r="M58" s="47">
        <v>0</v>
      </c>
      <c r="N58" s="43">
        <f t="shared" si="5"/>
        <v>9467</v>
      </c>
    </row>
    <row r="59" spans="1:14" ht="18.75" customHeight="1">
      <c r="A59" s="39"/>
      <c r="B59" s="44"/>
      <c r="C59" s="44"/>
      <c r="D59" s="56"/>
      <c r="E59" s="44"/>
      <c r="F59" s="118"/>
      <c r="G59" s="56"/>
      <c r="H59" s="39"/>
      <c r="I59" s="44"/>
      <c r="J59" s="40"/>
      <c r="K59" s="46" t="s">
        <v>320</v>
      </c>
      <c r="L59" s="47">
        <v>0</v>
      </c>
      <c r="M59" s="47">
        <v>0</v>
      </c>
      <c r="N59" s="43">
        <f t="shared" si="5"/>
        <v>0</v>
      </c>
    </row>
    <row r="60" spans="1:14" ht="18.75" customHeight="1">
      <c r="A60" s="39"/>
      <c r="B60" s="44"/>
      <c r="C60" s="44"/>
      <c r="D60" s="56"/>
      <c r="E60" s="44"/>
      <c r="F60" s="118"/>
      <c r="G60" s="56"/>
      <c r="H60" s="39"/>
      <c r="I60" s="44"/>
      <c r="J60" s="40"/>
      <c r="K60" s="46" t="s">
        <v>321</v>
      </c>
      <c r="L60" s="47">
        <v>2493</v>
      </c>
      <c r="M60" s="47">
        <v>4264</v>
      </c>
      <c r="N60" s="43">
        <f t="shared" si="5"/>
        <v>-1771</v>
      </c>
    </row>
    <row r="61" spans="1:14" ht="18.75" customHeight="1">
      <c r="A61" s="39"/>
      <c r="B61" s="44"/>
      <c r="C61" s="44"/>
      <c r="D61" s="56"/>
      <c r="E61" s="44"/>
      <c r="F61" s="118"/>
      <c r="G61" s="56"/>
      <c r="H61" s="39"/>
      <c r="I61" s="44"/>
      <c r="J61" s="40"/>
      <c r="K61" s="46" t="s">
        <v>322</v>
      </c>
      <c r="L61" s="47">
        <v>2000</v>
      </c>
      <c r="M61" s="47">
        <v>1776</v>
      </c>
      <c r="N61" s="43">
        <f t="shared" si="5"/>
        <v>224</v>
      </c>
    </row>
    <row r="62" spans="1:14" ht="18.75" customHeight="1">
      <c r="A62" s="39"/>
      <c r="B62" s="44"/>
      <c r="C62" s="44"/>
      <c r="D62" s="56"/>
      <c r="E62" s="44"/>
      <c r="F62" s="118"/>
      <c r="G62" s="56"/>
      <c r="H62" s="39"/>
      <c r="I62" s="44"/>
      <c r="J62" s="40"/>
      <c r="K62" s="46" t="s">
        <v>323</v>
      </c>
      <c r="L62" s="47">
        <v>4744</v>
      </c>
      <c r="M62" s="47">
        <v>1323</v>
      </c>
      <c r="N62" s="43">
        <f t="shared" si="5"/>
        <v>3421</v>
      </c>
    </row>
    <row r="63" spans="1:14" ht="18.75" customHeight="1">
      <c r="A63" s="39"/>
      <c r="B63" s="44"/>
      <c r="C63" s="44"/>
      <c r="D63" s="56"/>
      <c r="E63" s="44"/>
      <c r="F63" s="118"/>
      <c r="G63" s="56"/>
      <c r="H63" s="39"/>
      <c r="I63" s="44"/>
      <c r="J63" s="40"/>
      <c r="K63" s="46" t="s">
        <v>324</v>
      </c>
      <c r="L63" s="47">
        <v>232207</v>
      </c>
      <c r="M63" s="47">
        <v>0</v>
      </c>
      <c r="N63" s="43">
        <f t="shared" si="5"/>
        <v>232207</v>
      </c>
    </row>
    <row r="64" spans="1:14" ht="18.75" customHeight="1">
      <c r="A64" s="39"/>
      <c r="B64" s="58"/>
      <c r="C64" s="58"/>
      <c r="D64" s="59"/>
      <c r="E64" s="58"/>
      <c r="F64" s="124"/>
      <c r="G64" s="59"/>
      <c r="H64" s="39"/>
      <c r="I64" s="58"/>
      <c r="J64" s="72"/>
      <c r="K64" s="61" t="s">
        <v>365</v>
      </c>
      <c r="L64" s="65">
        <v>11447</v>
      </c>
      <c r="M64" s="65">
        <v>15623</v>
      </c>
      <c r="N64" s="43">
        <f t="shared" si="5"/>
        <v>-4176</v>
      </c>
    </row>
    <row r="65" spans="1:14" s="62" customFormat="1" ht="18.75" customHeight="1">
      <c r="A65" s="71"/>
      <c r="B65" s="37" t="s">
        <v>268</v>
      </c>
      <c r="C65" s="37"/>
      <c r="D65" s="38"/>
      <c r="E65" s="37">
        <f>E66</f>
        <v>19099</v>
      </c>
      <c r="F65" s="74">
        <f>F66</f>
        <v>1258</v>
      </c>
      <c r="G65" s="38">
        <f>E65-F65</f>
        <v>17841</v>
      </c>
      <c r="H65" s="71"/>
      <c r="I65" s="37" t="s">
        <v>269</v>
      </c>
      <c r="J65" s="37"/>
      <c r="K65" s="38"/>
      <c r="L65" s="28">
        <f>L66</f>
        <v>8507297</v>
      </c>
      <c r="M65" s="28">
        <f>M66</f>
        <v>6195129</v>
      </c>
      <c r="N65" s="29">
        <f>L65-M65</f>
        <v>2312168</v>
      </c>
    </row>
    <row r="66" spans="1:14" ht="18.75" customHeight="1">
      <c r="A66" s="39"/>
      <c r="B66" s="44"/>
      <c r="C66" s="41" t="s">
        <v>268</v>
      </c>
      <c r="D66" s="42"/>
      <c r="E66" s="144">
        <f>SUM(E67:E78)</f>
        <v>19099</v>
      </c>
      <c r="F66" s="69">
        <f>SUM(F67:F78)</f>
        <v>1258</v>
      </c>
      <c r="G66" s="150">
        <f>E66-F66</f>
        <v>17841</v>
      </c>
      <c r="H66" s="44"/>
      <c r="I66" s="44"/>
      <c r="J66" s="41" t="s">
        <v>269</v>
      </c>
      <c r="K66" s="42"/>
      <c r="L66" s="84">
        <f>SUM(L67:L75)</f>
        <v>8507297</v>
      </c>
      <c r="M66" s="84">
        <f>SUM(M67:M75)</f>
        <v>6195129</v>
      </c>
      <c r="N66" s="70">
        <f>L66-M66</f>
        <v>2312168</v>
      </c>
    </row>
    <row r="67" spans="1:14" ht="18.75" customHeight="1">
      <c r="A67" s="39"/>
      <c r="B67" s="44"/>
      <c r="C67" s="49"/>
      <c r="D67" s="46" t="s">
        <v>325</v>
      </c>
      <c r="E67" s="109">
        <v>18786</v>
      </c>
      <c r="F67" s="121">
        <v>1258</v>
      </c>
      <c r="G67" s="150">
        <f aca="true" t="shared" si="6" ref="G67:G78">E67-F67</f>
        <v>17528</v>
      </c>
      <c r="H67" s="39"/>
      <c r="I67" s="44"/>
      <c r="J67" s="49"/>
      <c r="K67" s="46" t="s">
        <v>326</v>
      </c>
      <c r="L67" s="47">
        <v>0</v>
      </c>
      <c r="M67" s="47">
        <v>0</v>
      </c>
      <c r="N67" s="43">
        <f aca="true" t="shared" si="7" ref="N67:N74">L67-M67</f>
        <v>0</v>
      </c>
    </row>
    <row r="68" spans="1:14" ht="18.75" customHeight="1">
      <c r="A68" s="39"/>
      <c r="B68" s="44"/>
      <c r="C68" s="40"/>
      <c r="D68" s="46" t="s">
        <v>327</v>
      </c>
      <c r="E68" s="109">
        <v>0</v>
      </c>
      <c r="F68" s="121">
        <v>0</v>
      </c>
      <c r="G68" s="150">
        <f t="shared" si="6"/>
        <v>0</v>
      </c>
      <c r="H68" s="39"/>
      <c r="I68" s="44"/>
      <c r="J68" s="40"/>
      <c r="K68" s="46" t="s">
        <v>328</v>
      </c>
      <c r="L68" s="47">
        <v>0</v>
      </c>
      <c r="M68" s="47">
        <v>0</v>
      </c>
      <c r="N68" s="43">
        <f t="shared" si="7"/>
        <v>0</v>
      </c>
    </row>
    <row r="69" spans="1:14" ht="18.75" customHeight="1">
      <c r="A69" s="39"/>
      <c r="B69" s="44"/>
      <c r="C69" s="40"/>
      <c r="D69" s="46" t="s">
        <v>329</v>
      </c>
      <c r="E69" s="109">
        <v>0</v>
      </c>
      <c r="F69" s="121">
        <v>0</v>
      </c>
      <c r="G69" s="150">
        <f t="shared" si="6"/>
        <v>0</v>
      </c>
      <c r="H69" s="39"/>
      <c r="I69" s="44"/>
      <c r="J69" s="40"/>
      <c r="K69" s="46" t="s">
        <v>330</v>
      </c>
      <c r="L69" s="47">
        <v>0</v>
      </c>
      <c r="M69" s="47">
        <v>0</v>
      </c>
      <c r="N69" s="43">
        <f t="shared" si="7"/>
        <v>0</v>
      </c>
    </row>
    <row r="70" spans="1:14" ht="18.75" customHeight="1">
      <c r="A70" s="39"/>
      <c r="B70" s="44"/>
      <c r="C70" s="40"/>
      <c r="D70" s="46" t="s">
        <v>331</v>
      </c>
      <c r="E70" s="109">
        <v>0</v>
      </c>
      <c r="F70" s="121">
        <v>0</v>
      </c>
      <c r="G70" s="150">
        <f t="shared" si="6"/>
        <v>0</v>
      </c>
      <c r="H70" s="39"/>
      <c r="I70" s="44"/>
      <c r="J70" s="40"/>
      <c r="K70" s="46" t="s">
        <v>332</v>
      </c>
      <c r="L70" s="47">
        <v>0</v>
      </c>
      <c r="M70" s="47">
        <v>0</v>
      </c>
      <c r="N70" s="43">
        <f t="shared" si="7"/>
        <v>0</v>
      </c>
    </row>
    <row r="71" spans="1:14" ht="18.75" customHeight="1">
      <c r="A71" s="39"/>
      <c r="B71" s="44"/>
      <c r="C71" s="40"/>
      <c r="D71" s="46" t="s">
        <v>333</v>
      </c>
      <c r="E71" s="109">
        <v>0</v>
      </c>
      <c r="F71" s="121">
        <v>0</v>
      </c>
      <c r="G71" s="150">
        <f t="shared" si="6"/>
        <v>0</v>
      </c>
      <c r="H71" s="39"/>
      <c r="I71" s="44"/>
      <c r="J71" s="40"/>
      <c r="K71" s="46" t="s">
        <v>334</v>
      </c>
      <c r="L71" s="47">
        <v>0</v>
      </c>
      <c r="M71" s="47">
        <v>0</v>
      </c>
      <c r="N71" s="43">
        <f t="shared" si="7"/>
        <v>0</v>
      </c>
    </row>
    <row r="72" spans="1:14" ht="18.75" customHeight="1">
      <c r="A72" s="39"/>
      <c r="B72" s="44"/>
      <c r="C72" s="40"/>
      <c r="D72" s="46" t="s">
        <v>335</v>
      </c>
      <c r="E72" s="109">
        <v>0</v>
      </c>
      <c r="F72" s="121">
        <v>0</v>
      </c>
      <c r="G72" s="150">
        <f t="shared" si="6"/>
        <v>0</v>
      </c>
      <c r="H72" s="39"/>
      <c r="I72" s="44"/>
      <c r="J72" s="40"/>
      <c r="K72" s="46" t="s">
        <v>336</v>
      </c>
      <c r="L72" s="47">
        <v>0</v>
      </c>
      <c r="M72" s="47">
        <v>0</v>
      </c>
      <c r="N72" s="43">
        <f t="shared" si="7"/>
        <v>0</v>
      </c>
    </row>
    <row r="73" spans="1:14" ht="18.75" customHeight="1">
      <c r="A73" s="39"/>
      <c r="B73" s="44"/>
      <c r="C73" s="40"/>
      <c r="D73" s="46" t="s">
        <v>337</v>
      </c>
      <c r="E73" s="109">
        <v>0</v>
      </c>
      <c r="F73" s="121">
        <v>0</v>
      </c>
      <c r="G73" s="150">
        <f t="shared" si="6"/>
        <v>0</v>
      </c>
      <c r="H73" s="39"/>
      <c r="I73" s="44"/>
      <c r="J73" s="40"/>
      <c r="K73" s="46" t="s">
        <v>338</v>
      </c>
      <c r="L73" s="47">
        <v>0</v>
      </c>
      <c r="M73" s="47">
        <v>0</v>
      </c>
      <c r="N73" s="43">
        <f t="shared" si="7"/>
        <v>0</v>
      </c>
    </row>
    <row r="74" spans="1:14" ht="18.75" customHeight="1">
      <c r="A74" s="39"/>
      <c r="B74" s="44"/>
      <c r="C74" s="40"/>
      <c r="D74" s="46" t="s">
        <v>339</v>
      </c>
      <c r="E74" s="109">
        <v>0</v>
      </c>
      <c r="F74" s="121">
        <v>0</v>
      </c>
      <c r="G74" s="150">
        <f t="shared" si="6"/>
        <v>0</v>
      </c>
      <c r="H74" s="39"/>
      <c r="I74" s="44"/>
      <c r="J74" s="40"/>
      <c r="K74" s="46" t="s">
        <v>366</v>
      </c>
      <c r="L74" s="47">
        <f>8629873-122620</f>
        <v>8507253</v>
      </c>
      <c r="M74" s="47">
        <v>6195128</v>
      </c>
      <c r="N74" s="43">
        <f t="shared" si="7"/>
        <v>2312125</v>
      </c>
    </row>
    <row r="75" spans="1:14" ht="18.75" customHeight="1">
      <c r="A75" s="39"/>
      <c r="B75" s="44"/>
      <c r="C75" s="40"/>
      <c r="D75" s="46" t="s">
        <v>341</v>
      </c>
      <c r="E75" s="109">
        <v>0</v>
      </c>
      <c r="F75" s="121">
        <v>0</v>
      </c>
      <c r="G75" s="150">
        <f t="shared" si="6"/>
        <v>0</v>
      </c>
      <c r="H75" s="57"/>
      <c r="I75" s="58"/>
      <c r="J75" s="58"/>
      <c r="K75" s="46" t="s">
        <v>340</v>
      </c>
      <c r="L75" s="47">
        <v>44</v>
      </c>
      <c r="M75" s="47">
        <v>1</v>
      </c>
      <c r="N75" s="43">
        <f aca="true" t="shared" si="8" ref="N75:N80">L75-M75</f>
        <v>43</v>
      </c>
    </row>
    <row r="76" spans="1:14" ht="18.75" customHeight="1">
      <c r="A76" s="39"/>
      <c r="B76" s="44"/>
      <c r="C76" s="40"/>
      <c r="D76" s="46" t="s">
        <v>342</v>
      </c>
      <c r="E76" s="109">
        <v>0</v>
      </c>
      <c r="F76" s="121">
        <v>0</v>
      </c>
      <c r="G76" s="150">
        <f t="shared" si="6"/>
        <v>0</v>
      </c>
      <c r="H76" s="30" t="s">
        <v>270</v>
      </c>
      <c r="I76" s="31"/>
      <c r="J76" s="31"/>
      <c r="K76" s="32"/>
      <c r="L76" s="33">
        <f aca="true" t="shared" si="9" ref="L76:M78">L77</f>
        <v>0</v>
      </c>
      <c r="M76" s="33">
        <f t="shared" si="9"/>
        <v>0</v>
      </c>
      <c r="N76" s="34">
        <f t="shared" si="8"/>
        <v>0</v>
      </c>
    </row>
    <row r="77" spans="1:14" ht="18.75" customHeight="1">
      <c r="A77" s="39"/>
      <c r="B77" s="44"/>
      <c r="C77" s="40"/>
      <c r="D77" s="46" t="s">
        <v>343</v>
      </c>
      <c r="E77" s="109">
        <v>0</v>
      </c>
      <c r="F77" s="121">
        <v>0</v>
      </c>
      <c r="G77" s="150">
        <f t="shared" si="6"/>
        <v>0</v>
      </c>
      <c r="H77" s="100"/>
      <c r="I77" s="36" t="s">
        <v>344</v>
      </c>
      <c r="J77" s="37"/>
      <c r="K77" s="38"/>
      <c r="L77" s="28">
        <f t="shared" si="9"/>
        <v>0</v>
      </c>
      <c r="M77" s="28">
        <f t="shared" si="9"/>
        <v>0</v>
      </c>
      <c r="N77" s="29">
        <f t="shared" si="8"/>
        <v>0</v>
      </c>
    </row>
    <row r="78" spans="1:14" ht="18.75" customHeight="1">
      <c r="A78" s="39"/>
      <c r="B78" s="44"/>
      <c r="C78" s="40"/>
      <c r="D78" s="46" t="s">
        <v>345</v>
      </c>
      <c r="E78" s="109">
        <v>313</v>
      </c>
      <c r="F78" s="121">
        <v>0</v>
      </c>
      <c r="G78" s="150">
        <f t="shared" si="6"/>
        <v>313</v>
      </c>
      <c r="H78" s="44"/>
      <c r="I78" s="44"/>
      <c r="J78" s="41" t="s">
        <v>344</v>
      </c>
      <c r="K78" s="42"/>
      <c r="L78" s="84">
        <f t="shared" si="9"/>
        <v>0</v>
      </c>
      <c r="M78" s="84">
        <f t="shared" si="9"/>
        <v>0</v>
      </c>
      <c r="N78" s="70">
        <f t="shared" si="8"/>
        <v>0</v>
      </c>
    </row>
    <row r="79" spans="1:14" ht="18.75" customHeight="1">
      <c r="A79" s="57"/>
      <c r="B79" s="58"/>
      <c r="C79" s="58"/>
      <c r="D79" s="94"/>
      <c r="E79" s="95"/>
      <c r="F79" s="158"/>
      <c r="G79" s="94"/>
      <c r="H79" s="58"/>
      <c r="I79" s="58"/>
      <c r="J79" s="60"/>
      <c r="K79" s="61" t="s">
        <v>344</v>
      </c>
      <c r="L79" s="65">
        <v>0</v>
      </c>
      <c r="M79" s="65">
        <v>0</v>
      </c>
      <c r="N79" s="66">
        <f t="shared" si="8"/>
        <v>0</v>
      </c>
    </row>
    <row r="80" spans="1:14" s="62" customFormat="1" ht="18.75" customHeight="1">
      <c r="A80" s="96" t="s">
        <v>346</v>
      </c>
      <c r="B80" s="97"/>
      <c r="C80" s="97"/>
      <c r="D80" s="98"/>
      <c r="E80" s="31">
        <f>E13</f>
        <v>29155250</v>
      </c>
      <c r="F80" s="119">
        <f>F13</f>
        <v>9675513</v>
      </c>
      <c r="G80" s="32">
        <f>E80-F80</f>
        <v>19479737</v>
      </c>
      <c r="H80" s="97" t="s">
        <v>347</v>
      </c>
      <c r="I80" s="97"/>
      <c r="J80" s="97"/>
      <c r="K80" s="98"/>
      <c r="L80" s="33">
        <f>SUM(L13,L76)</f>
        <v>29155250</v>
      </c>
      <c r="M80" s="33">
        <f>SUM(M13,M76)</f>
        <v>9675513</v>
      </c>
      <c r="N80" s="34">
        <f t="shared" si="8"/>
        <v>19479737</v>
      </c>
    </row>
  </sheetData>
  <mergeCells count="3">
    <mergeCell ref="A4:D4"/>
    <mergeCell ref="H4:K4"/>
    <mergeCell ref="A1:N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K16" sqref="K16"/>
    </sheetView>
  </sheetViews>
  <sheetFormatPr defaultColWidth="8.88671875" defaultRowHeight="13.5"/>
  <sheetData>
    <row r="3" ht="23.25">
      <c r="A3" s="174"/>
    </row>
  </sheetData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I14" sqref="I14"/>
    </sheetView>
  </sheetViews>
  <sheetFormatPr defaultColWidth="8.88671875" defaultRowHeight="13.5"/>
  <sheetData>
    <row r="2" ht="13.5">
      <c r="A2" s="175"/>
    </row>
  </sheetData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2006-04-02T10:25:34Z</cp:lastPrinted>
  <dcterms:created xsi:type="dcterms:W3CDTF">2006-02-03T01:20:24Z</dcterms:created>
  <dcterms:modified xsi:type="dcterms:W3CDTF">2006-04-02T10:25:40Z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